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drawings/drawing12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13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4.xml" ContentType="application/vnd.openxmlformats-officedocument.drawing+xml"/>
  <Override PartName="/xl/worksheets/sheet37.xml" ContentType="application/vnd.openxmlformats-officedocument.spreadsheetml.worksheet+xml"/>
  <Override PartName="/xl/drawings/drawing15.xml" ContentType="application/vnd.openxmlformats-officedocument.drawing+xml"/>
  <Override PartName="/xl/worksheets/sheet38.xml" ContentType="application/vnd.openxmlformats-officedocument.spreadsheetml.worksheet+xml"/>
  <Override PartName="/xl/drawings/drawing16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630" windowHeight="5640" tabRatio="601" firstSheet="31" activeTab="32"/>
  </bookViews>
  <sheets>
    <sheet name="16.1.1" sheetId="1" r:id="rId1"/>
    <sheet name="16.1.2" sheetId="2" r:id="rId2"/>
    <sheet name="16.1.3" sheetId="3" r:id="rId3"/>
    <sheet name="16.2.1" sheetId="4" r:id="rId4"/>
    <sheet name="16.2.2" sheetId="5" r:id="rId5"/>
    <sheet name="16.2.3" sheetId="6" r:id="rId6"/>
    <sheet name="16.3.1" sheetId="7" r:id="rId7"/>
    <sheet name="16.3.2" sheetId="8" r:id="rId8"/>
    <sheet name="16.3.3" sheetId="9" r:id="rId9"/>
    <sheet name="16.4.1" sheetId="10" r:id="rId10"/>
    <sheet name="16.4.2" sheetId="11" r:id="rId11"/>
    <sheet name="16.4.3" sheetId="12" r:id="rId12"/>
    <sheet name="16.5.1" sheetId="13" r:id="rId13"/>
    <sheet name="16.5.2" sheetId="14" r:id="rId14"/>
    <sheet name="16.5.3" sheetId="15" r:id="rId15"/>
    <sheet name="16.6" sheetId="16" r:id="rId16"/>
    <sheet name="16.7" sheetId="17" r:id="rId17"/>
    <sheet name="16.8.1" sheetId="18" r:id="rId18"/>
    <sheet name="16.8.2" sheetId="19" r:id="rId19"/>
    <sheet name="16.8.3" sheetId="20" r:id="rId20"/>
    <sheet name="16.9.1" sheetId="21" r:id="rId21"/>
    <sheet name="16.9.2" sheetId="22" r:id="rId22"/>
    <sheet name="16.9.3" sheetId="23" r:id="rId23"/>
    <sheet name="16.10.1" sheetId="24" r:id="rId24"/>
    <sheet name="16.10.2" sheetId="25" r:id="rId25"/>
    <sheet name="16.10.3" sheetId="26" r:id="rId26"/>
    <sheet name="16.11.1" sheetId="27" r:id="rId27"/>
    <sheet name="16.11.2" sheetId="28" r:id="rId28"/>
    <sheet name="16.11.3" sheetId="29" r:id="rId29"/>
    <sheet name="16.12.1 " sheetId="30" r:id="rId30"/>
    <sheet name="16.12.2" sheetId="31" r:id="rId31"/>
    <sheet name="16.13.1" sheetId="32" r:id="rId32"/>
    <sheet name="16.13.2" sheetId="33" r:id="rId33"/>
    <sheet name="16.14" sheetId="34" r:id="rId34"/>
    <sheet name="16.15" sheetId="35" r:id="rId35"/>
    <sheet name="16.16" sheetId="36" r:id="rId36"/>
    <sheet name="16.17 " sheetId="37" r:id="rId37"/>
    <sheet name="16.18" sheetId="38" r:id="rId38"/>
    <sheet name="16.19" sheetId="39" r:id="rId39"/>
    <sheet name="16.20 (09-10)" sheetId="40" r:id="rId40"/>
  </sheets>
  <externalReferences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'16.1.1'!$A$1:$G$30</definedName>
    <definedName name="_xlnm.Print_Area" localSheetId="1">'16.1.2'!$A$1:$F$33</definedName>
    <definedName name="_xlnm.Print_Area" localSheetId="2">'16.1.3'!$A$1:$F$36</definedName>
    <definedName name="_xlnm.Print_Area" localSheetId="23">'16.10.1'!$A$1:$H$88</definedName>
    <definedName name="_xlnm.Print_Area" localSheetId="24">'16.10.2'!$A$1:$H$39</definedName>
    <definedName name="_xlnm.Print_Area" localSheetId="25">'16.10.3'!$A$1:$H$38</definedName>
    <definedName name="_xlnm.Print_Area" localSheetId="26">'16.11.1'!$A$1:$E$31</definedName>
    <definedName name="_xlnm.Print_Area" localSheetId="27">'16.11.2'!$A$1:$E$17</definedName>
    <definedName name="_xlnm.Print_Area" localSheetId="28">'16.11.3'!$A$1:$F$14</definedName>
    <definedName name="_xlnm.Print_Area" localSheetId="29">'16.12.1 '!$A$1:$K$48</definedName>
    <definedName name="_xlnm.Print_Area" localSheetId="30">'16.12.2'!$A$1:$K$11</definedName>
    <definedName name="_xlnm.Print_Area" localSheetId="31">'16.13.1'!$A$1:$E$47</definedName>
    <definedName name="_xlnm.Print_Area" localSheetId="32">'16.13.2'!$A$1:$E$11</definedName>
    <definedName name="_xlnm.Print_Area" localSheetId="33">'16.14'!$A$1:$F$55</definedName>
    <definedName name="_xlnm.Print_Area" localSheetId="34">'16.15'!$A$1:$K$21</definedName>
    <definedName name="_xlnm.Print_Area" localSheetId="35">'16.16'!$A$1:$E$20</definedName>
    <definedName name="_xlnm.Print_Area" localSheetId="36">'16.17 '!$A$1:$G$93</definedName>
    <definedName name="_xlnm.Print_Area" localSheetId="37">'16.18'!$A$1:$G$105</definedName>
    <definedName name="_xlnm.Print_Area" localSheetId="38">'16.19'!$A$1:$J$63</definedName>
    <definedName name="_xlnm.Print_Area" localSheetId="3">'16.2.1'!$A$1:$H$87</definedName>
    <definedName name="_xlnm.Print_Area" localSheetId="4">'16.2.2'!$A$1:$H$71</definedName>
    <definedName name="_xlnm.Print_Area" localSheetId="5">'16.2.3'!$A$1:$H$76</definedName>
    <definedName name="_xlnm.Print_Area" localSheetId="39">'16.20 (09-10)'!$A$1:$I$67</definedName>
    <definedName name="_xlnm.Print_Area" localSheetId="6">'16.3.1'!$A$1:$H$85</definedName>
    <definedName name="_xlnm.Print_Area" localSheetId="7">'16.3.2'!$A$1:$H$69</definedName>
    <definedName name="_xlnm.Print_Area" localSheetId="8">'16.3.3'!$A$1:$G$77</definedName>
    <definedName name="_xlnm.Print_Area" localSheetId="9">'16.4.1'!$A$1:$J$29</definedName>
    <definedName name="_xlnm.Print_Area" localSheetId="10">'16.4.2'!$A$1:$J$16</definedName>
    <definedName name="_xlnm.Print_Area" localSheetId="11">'16.4.3'!$A$1:$J$18</definedName>
    <definedName name="_xlnm.Print_Area" localSheetId="12">'16.5.1'!$A$1:$I$49</definedName>
    <definedName name="_xlnm.Print_Area" localSheetId="13">'16.5.2'!$A$1:$G$15</definedName>
    <definedName name="_xlnm.Print_Area" localSheetId="14">'16.5.3'!$A$1:$G$17</definedName>
    <definedName name="_xlnm.Print_Area" localSheetId="15">'16.6'!$A$1:$I$55</definedName>
    <definedName name="_xlnm.Print_Area" localSheetId="16">'16.7'!$A$1:$I$56</definedName>
    <definedName name="_xlnm.Print_Area" localSheetId="17">'16.8.1'!$A$1:$H$85</definedName>
    <definedName name="_xlnm.Print_Area" localSheetId="18">'16.8.2'!$A$1:$H$42</definedName>
    <definedName name="_xlnm.Print_Area" localSheetId="19">'16.8.3'!$A$1:$H$35</definedName>
    <definedName name="_xlnm.Print_Area" localSheetId="20">'16.9.1'!$A$1:$E$32</definedName>
    <definedName name="_xlnm.Print_Area" localSheetId="21">'16.9.2'!$A$1:$E$14</definedName>
    <definedName name="_xlnm.Print_Area" localSheetId="22">'16.9.3'!$A$1:$E$12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<sst xmlns="http://schemas.openxmlformats.org/spreadsheetml/2006/main" count="1219" uniqueCount="401">
  <si>
    <t>Comunidad Autónoma</t>
  </si>
  <si>
    <t>Empresas</t>
  </si>
  <si>
    <t>Establecimientos</t>
  </si>
  <si>
    <t>Número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</si>
  <si>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</si>
  <si>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</si>
  <si>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</si>
  <si>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</si>
  <si>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</si>
  <si>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</si>
  <si>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</si>
  <si>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</si>
  <si>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</si>
  <si>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</si>
  <si>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</si>
  <si>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Murcia (Región de)</t>
  </si>
  <si>
    <t>País Vasco</t>
  </si>
  <si>
    <t>Rioja (La)</t>
  </si>
  <si>
    <t>Comunidad Valenciana</t>
  </si>
  <si>
    <t>Ceuta y Melilla</t>
  </si>
  <si>
    <t>Total</t>
  </si>
  <si>
    <t>Subsector de actividad</t>
  </si>
  <si>
    <t>TOTAL</t>
  </si>
  <si>
    <t>% s/ total</t>
  </si>
  <si>
    <t>Ventas netas producto</t>
  </si>
  <si>
    <t>Personas ocupadas</t>
  </si>
  <si>
    <t>Gastos de personal</t>
  </si>
  <si>
    <t>Otras Bebidas Alcohólicas</t>
  </si>
  <si>
    <t>1º Sem.</t>
  </si>
  <si>
    <t>2º Sem.</t>
  </si>
  <si>
    <t>Media</t>
  </si>
  <si>
    <t>Pastas alimenticias</t>
  </si>
  <si>
    <t>Baleares</t>
  </si>
  <si>
    <t>Asturias</t>
  </si>
  <si>
    <t>Personas    ocupadas           (%)</t>
  </si>
  <si>
    <t>Ventas de producto                (%)</t>
  </si>
  <si>
    <t>Gastos de personal            (%)</t>
  </si>
  <si>
    <t>Fuente: I.N.E.</t>
  </si>
  <si>
    <t>Madrid (Comunidad de)</t>
  </si>
  <si>
    <t>Navarra (Comunidad Foral de)</t>
  </si>
  <si>
    <t xml:space="preserve"> Rioja (La)</t>
  </si>
  <si>
    <t>Hogares</t>
  </si>
  <si>
    <t>Huevos</t>
  </si>
  <si>
    <t>Carnes y transformados</t>
  </si>
  <si>
    <t>Leche líquida</t>
  </si>
  <si>
    <t>Derivados lácteos</t>
  </si>
  <si>
    <t>Pan</t>
  </si>
  <si>
    <t>Arroz</t>
  </si>
  <si>
    <t>Azúcar</t>
  </si>
  <si>
    <t>Legumbres secas</t>
  </si>
  <si>
    <t>Aceites</t>
  </si>
  <si>
    <t>Margarina</t>
  </si>
  <si>
    <t>Patatas</t>
  </si>
  <si>
    <t>Hortalizas frescas</t>
  </si>
  <si>
    <t>Frutas frescas</t>
  </si>
  <si>
    <t>Aceitunas</t>
  </si>
  <si>
    <t>Frutos secos</t>
  </si>
  <si>
    <t>Cervezas</t>
  </si>
  <si>
    <t>Otras bebidas alcohólicas</t>
  </si>
  <si>
    <t>Aguas minerales</t>
  </si>
  <si>
    <t>Otros</t>
  </si>
  <si>
    <t>Productos</t>
  </si>
  <si>
    <t>Frutas y hortalizas transformadas</t>
  </si>
  <si>
    <t>Productos pesca</t>
  </si>
  <si>
    <t>Deriv. lácteos</t>
  </si>
  <si>
    <t>Gall. boll. y pastelería</t>
  </si>
  <si>
    <t>Vinos de mesa</t>
  </si>
  <si>
    <t>Zumos de frutas y hortalizas</t>
  </si>
  <si>
    <t>Gaseosas y bebidas refrescantes</t>
  </si>
  <si>
    <t>TOTAL ALIMENTOS</t>
  </si>
  <si>
    <t xml:space="preserve">Mercadillo </t>
  </si>
  <si>
    <t xml:space="preserve">Venta a </t>
  </si>
  <si>
    <t xml:space="preserve">Otras </t>
  </si>
  <si>
    <t>Tienda</t>
  </si>
  <si>
    <t>Mayorista</t>
  </si>
  <si>
    <t>Fabricante</t>
  </si>
  <si>
    <t>Cash &amp; Carry</t>
  </si>
  <si>
    <t>Carne</t>
  </si>
  <si>
    <t>Pesca</t>
  </si>
  <si>
    <t>Leche Líquida</t>
  </si>
  <si>
    <t>Derivados  Lácteos</t>
  </si>
  <si>
    <t>Boll. Past. Gallet. Cereales</t>
  </si>
  <si>
    <t>Pastas Alimenticias</t>
  </si>
  <si>
    <t>Legumbres</t>
  </si>
  <si>
    <t>Grasas Vegetales</t>
  </si>
  <si>
    <t>Patatas Frescas</t>
  </si>
  <si>
    <t>Hortalizas Frescas</t>
  </si>
  <si>
    <t>Frutas Frescas</t>
  </si>
  <si>
    <t>Frutas/Horta. Transformadas</t>
  </si>
  <si>
    <t>Vino de Mesa</t>
  </si>
  <si>
    <t>Total Zumo de Frutas</t>
  </si>
  <si>
    <t>Agua Mineral</t>
  </si>
  <si>
    <t>Gaseosas y Bebidas Refrescantes</t>
  </si>
  <si>
    <t>Gaseosas y Beb. Refrescantes</t>
  </si>
  <si>
    <r>
      <t>Vino V.C.P.R.D.</t>
    </r>
    <r>
      <rPr>
        <vertAlign val="superscript"/>
        <sz val="10"/>
        <rFont val="Arial"/>
        <family val="2"/>
      </rPr>
      <t>(*)</t>
    </r>
  </si>
  <si>
    <r>
      <t xml:space="preserve">Vino V.C.P.R.D. </t>
    </r>
    <r>
      <rPr>
        <vertAlign val="superscript"/>
        <sz val="10"/>
        <rFont val="Arial"/>
        <family val="2"/>
      </rPr>
      <t>(*)</t>
    </r>
  </si>
  <si>
    <t>Leche</t>
  </si>
  <si>
    <t>Alimentos sin elaboración</t>
  </si>
  <si>
    <t>Activos</t>
  </si>
  <si>
    <t>Ocupados</t>
  </si>
  <si>
    <t>Parados</t>
  </si>
  <si>
    <t>Tasa de paro (%)</t>
  </si>
  <si>
    <t>Años</t>
  </si>
  <si>
    <t>Carne de porcino</t>
  </si>
  <si>
    <t>Carne de aves</t>
  </si>
  <si>
    <t>Frutas en conserva y frutos secos</t>
  </si>
  <si>
    <t>Legumbres y hortalizas frescas</t>
  </si>
  <si>
    <t>Patatas y sus preparados</t>
  </si>
  <si>
    <t>Café, cacao e infusiones</t>
  </si>
  <si>
    <t>Agua mineral, refrescos  y zumos</t>
  </si>
  <si>
    <t>Variación</t>
  </si>
  <si>
    <t>Otros productos diversos</t>
  </si>
  <si>
    <r>
      <t xml:space="preserve">(1) </t>
    </r>
    <r>
      <rPr>
        <sz val="10"/>
        <rFont val="Arial"/>
        <family val="2"/>
      </rPr>
      <t>No incluye la malta.</t>
    </r>
  </si>
  <si>
    <t>Tasa de Paro</t>
  </si>
  <si>
    <t>I. Establecimientos convencionales</t>
  </si>
  <si>
    <t>II. Establecimientos no convencionales</t>
  </si>
  <si>
    <t xml:space="preserve"> por persona</t>
  </si>
  <si>
    <t>Hipermercados</t>
  </si>
  <si>
    <t>Supermercados</t>
  </si>
  <si>
    <t>Tiendas tradicionales</t>
  </si>
  <si>
    <t>Economatos/Cooperativas</t>
  </si>
  <si>
    <t xml:space="preserve">       </t>
  </si>
  <si>
    <t xml:space="preserve">     </t>
  </si>
  <si>
    <t>Subclases</t>
  </si>
  <si>
    <t xml:space="preserve">Comparación de los dos últimos años </t>
  </si>
  <si>
    <t>en activos</t>
  </si>
  <si>
    <t>Inversiones</t>
  </si>
  <si>
    <t xml:space="preserve">  Hasta 49 asalariados</t>
  </si>
  <si>
    <t>De 50 a 199 asalariados</t>
  </si>
  <si>
    <t>De 200 o más asalariados</t>
  </si>
  <si>
    <t>Invers. activos materiales</t>
  </si>
  <si>
    <t>–</t>
  </si>
  <si>
    <t>Mercado Interior</t>
  </si>
  <si>
    <t>Comunidad Europea</t>
  </si>
  <si>
    <t>Resto del Mundo</t>
  </si>
  <si>
    <t>Inversión en activos materiales (%)</t>
  </si>
  <si>
    <t>Destino geográfico de las ventas (*)</t>
  </si>
  <si>
    <t>Industria del tabaco</t>
  </si>
  <si>
    <t>% sobre total</t>
  </si>
  <si>
    <t>Otras leches</t>
  </si>
  <si>
    <t>Salsas</t>
  </si>
  <si>
    <t>Libreservicio</t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</si>
  <si>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y la Denominación "Cava".</t>
    </r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</si>
  <si>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</t>
    </r>
  </si>
  <si>
    <t xml:space="preserve">    y la Denominación "Cava".</t>
  </si>
  <si>
    <t>Fuente: Directorio Central de Empresas del I.N.E.</t>
  </si>
  <si>
    <t xml:space="preserve"> materiales (%) (*)</t>
  </si>
  <si>
    <t xml:space="preserve">Metodología EPA-2005 </t>
  </si>
  <si>
    <t>Alimentos elaborados</t>
  </si>
  <si>
    <t>Alimentos con elaboración, bebidas y tabaco</t>
  </si>
  <si>
    <t>Alimentos y bebidas</t>
  </si>
  <si>
    <r>
      <t>(1)</t>
    </r>
    <r>
      <rPr>
        <sz val="10"/>
        <rFont val="Arial"/>
        <family val="2"/>
      </rPr>
      <t xml:space="preserve"> No incluye la malta.</t>
    </r>
  </si>
  <si>
    <t>TOTAL INDUSTRIA FORESTAL</t>
  </si>
  <si>
    <t>Fabricación de muebles</t>
  </si>
  <si>
    <t>Distribución de agua</t>
  </si>
  <si>
    <t>Recogida de basura</t>
  </si>
  <si>
    <t>División</t>
  </si>
  <si>
    <t>Los datos por división están referidos a CNAE-2009.</t>
  </si>
  <si>
    <t>10.5. Fabricación de productos lácteos</t>
  </si>
  <si>
    <t>10.8. Fabricación de otros productos alimenticios</t>
  </si>
  <si>
    <t>11.0.2. Elaboración de vinos</t>
  </si>
  <si>
    <t xml:space="preserve">17. Industria del papel               </t>
  </si>
  <si>
    <t>31. Fabricación de muebles</t>
  </si>
  <si>
    <t>División, grupos y clases</t>
  </si>
  <si>
    <t>Los datos por división, grupos y clases están referidos a CNAE-2009.</t>
  </si>
  <si>
    <t>36. Captación, depuración y distribución de agua</t>
  </si>
  <si>
    <t>según subsector de actividad</t>
  </si>
  <si>
    <t>TOTAL INDUSTRIA MEDIO AMBIENTE</t>
  </si>
  <si>
    <t>Industria de madera y corcho, excepto  muebles;</t>
  </si>
  <si>
    <t>Platos preparados</t>
  </si>
  <si>
    <t>LA INDUSTRIA DE LA ALIMENTACIÓN Y MEDIO AMBIENTE</t>
  </si>
  <si>
    <t>TOTAL INDUSTRIA ALIMENTACIÓN</t>
  </si>
  <si>
    <t>10. INDUSTRIA DE LA ALIMENTACIÓN</t>
  </si>
  <si>
    <t>11. FABRICACIÓN DE BEBIDAS</t>
  </si>
  <si>
    <t>ÍNDICE GENERAL (IPI)</t>
  </si>
  <si>
    <t>ÍNDICE GENERAL</t>
  </si>
  <si>
    <t>TOTAL ALIMENTACIÓN</t>
  </si>
  <si>
    <t>ESPAÑA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</si>
  <si>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</si>
  <si>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</si>
  <si>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</si>
  <si>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r>
      <t xml:space="preserve"> materiales (%) </t>
    </r>
    <r>
      <rPr>
        <vertAlign val="superscript"/>
        <sz val="10"/>
        <rFont val="Arial"/>
        <family val="2"/>
      </rPr>
      <t>(*)</t>
    </r>
  </si>
  <si>
    <t>Miles de euros</t>
  </si>
  <si>
    <r>
      <t xml:space="preserve">Destino geográfico de las ventas 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</si>
  <si>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Datos correspondientes a empresas con 20 o más ocupados.</t>
    </r>
  </si>
  <si>
    <r>
      <t>(*)</t>
    </r>
    <r>
      <rPr>
        <sz val="10"/>
        <rFont val="Arial"/>
        <family val="2"/>
      </rPr>
      <t xml:space="preserve"> Datos correspondientes a empresas con 20 o más ocupados.</t>
    </r>
  </si>
  <si>
    <t>callejero</t>
  </si>
  <si>
    <t>domicilio</t>
  </si>
  <si>
    <t>Autoconsumo</t>
  </si>
  <si>
    <t>formas</t>
  </si>
  <si>
    <t>(porcentaje del valor de compra)</t>
  </si>
  <si>
    <t>tradicional</t>
  </si>
  <si>
    <t>ÍNDICE GENERAL (IPRI)</t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</si>
  <si>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</si>
  <si>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0"/>
      </rPr>
      <t xml:space="preserve"> Hasta el año 2008 se utiliza la CNAE-93, para años posteriores se utiliza la CNAE-2009</t>
    </r>
  </si>
  <si>
    <t>16.1.2. Análisis autonómico de empresas y establecimientos</t>
  </si>
  <si>
    <t>16.1.3. Análisis autonómico de empresas y establecimientos</t>
  </si>
  <si>
    <t>16.3.1. Evolución del número de empresas y establecimientos de la Industria de la Alimentación</t>
  </si>
  <si>
    <t>16.3.2. Evolución del número de empresas y establecimientos de la Industria Forestal</t>
  </si>
  <si>
    <t>16.3.3. Evolución del número de empresas y establecimientos de la Industria de Medio Ambiente</t>
  </si>
  <si>
    <t>16.4.1. Estructura de los subsectores de actividad de la  Industria de la Alimentación</t>
  </si>
  <si>
    <t>16.4.2. Estructura de los subsectores de actividad de la  Industria Forestal</t>
  </si>
  <si>
    <t>16.4.3. Estructura de los subsectores de actividad de la  Industria de Medio Ambiente</t>
  </si>
  <si>
    <t>16.9.1. Tasas de variación (%) del Índice de Producción  Industria de la Alimentación y Fabricación de Bebidas</t>
  </si>
  <si>
    <t>16.9.2. Tasas de variación (%) del Índice de Producción  Industria Forestal</t>
  </si>
  <si>
    <t>16.11.1. Tasas de variación (%) del Índice de Precios de la Industria de la Alimentación y Fabricación de Bebidas</t>
  </si>
  <si>
    <t>16.11.2. Tasas de variación (%) del Índice de Precios de la Industria Forestal</t>
  </si>
  <si>
    <t>16.11.3. Tasas de variación (%) del Índice de Precios de la Industria de Medio Ambiente</t>
  </si>
  <si>
    <t>16.13.1. Tasa de variación (%) del Índice de Precios de Consumo de la Industria de la Alimentación y General</t>
  </si>
  <si>
    <t>16.13.2. Tasa de variación (%) del Índice de Precios de Consumo de la Industria de Medio Ambiente</t>
  </si>
  <si>
    <t>16.14. Serie histórica de población activa, ocupada y parada</t>
  </si>
  <si>
    <t>16.15. Población activa, ocupada y parada en la Industria de la Alimentación según subsector de actividad</t>
  </si>
  <si>
    <t>16.16. Tasa de variación de paro (%) de los dos últimos años según subsector de actividad</t>
  </si>
  <si>
    <t>Los datos por subsectores de actividad están referidos a CNAE-2009</t>
  </si>
  <si>
    <t>1083 a 1089</t>
  </si>
  <si>
    <t>1101,1103,1105,1106</t>
  </si>
  <si>
    <t>Los datos por subsectores de actividad están referidos a CNAE-2009.</t>
  </si>
  <si>
    <t>Compra de materias primas</t>
  </si>
  <si>
    <t>Valor añadido (+)</t>
  </si>
  <si>
    <t>Nº</t>
  </si>
  <si>
    <t xml:space="preserve">Total Adquisicion, Mejora y Produccion Propia de Activos Materiales                                                                  </t>
  </si>
  <si>
    <r>
      <t xml:space="preserve">Ingresos financieros </t>
    </r>
    <r>
      <rPr>
        <vertAlign val="superscript"/>
        <sz val="10"/>
        <rFont val="Arial"/>
        <family val="2"/>
      </rPr>
      <t>(*)</t>
    </r>
  </si>
  <si>
    <r>
      <t xml:space="preserve">Gastos financieros </t>
    </r>
    <r>
      <rPr>
        <vertAlign val="superscript"/>
        <sz val="10"/>
        <rFont val="Arial"/>
        <family val="2"/>
      </rPr>
      <t>(*)</t>
    </r>
  </si>
  <si>
    <t>Valor  añadido (*)</t>
  </si>
  <si>
    <t>Compra de materias primas (%)</t>
  </si>
  <si>
    <t>Valor             añadido (*)                   (%)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</si>
  <si>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</si>
  <si>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</si>
  <si>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</si>
  <si>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</si>
  <si>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10.6. Fabricación de productos de molinería, almidones y productos amiláceos</t>
  </si>
  <si>
    <t>10.7. Fabricación de productos de panadería y pastas alimenticias</t>
  </si>
  <si>
    <t>10.9. Fabricación de productos para la alimentación animal</t>
  </si>
  <si>
    <t>11.0.1. Destilación, rectificación y mezcla de bebidas alcohólicas</t>
  </si>
  <si>
    <t>11.0.7. Producción de aguas minerales y bebidas analcohólicas</t>
  </si>
  <si>
    <t>11.0.5. Fabricación de cerveza(1)</t>
  </si>
  <si>
    <t>Los datos por subsectores de actividad están referidos a CNAE-2009,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</si>
  <si>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</si>
  <si>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</si>
  <si>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</si>
  <si>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</si>
  <si>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</si>
  <si>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</si>
  <si>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</si>
  <si>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</si>
  <si>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Fabricación de productos para la alimentación animal</t>
  </si>
  <si>
    <t>Vinos y otras bebidas no destiladas</t>
  </si>
  <si>
    <t>Fabricación de bebidas no alcohólicas y aguas minerales</t>
  </si>
  <si>
    <t xml:space="preserve">cestería y espartería  </t>
  </si>
  <si>
    <t xml:space="preserve">Industria del papel  </t>
  </si>
  <si>
    <t>Captación, depuración y distribución de agua</t>
  </si>
  <si>
    <t>Fuente: Directorio Central de Empresas del I.N.E. (grupos CNAE-2009)</t>
  </si>
  <si>
    <t>35 Suministro de energía eléctrica, gas, vapor y aire acondicionado</t>
  </si>
  <si>
    <t>16.9.3. Tasas de variación (%) del Índice de Industria de Medio Ambiente</t>
  </si>
  <si>
    <t xml:space="preserve">35 Suministro de energía eléctrica, gas, vapor y aire acondicionado    </t>
  </si>
  <si>
    <t>Producción, transporte y distribución de energía eléctrica</t>
  </si>
  <si>
    <t>Producción y distribución de gas, vapor y aire acondicionado (1)</t>
  </si>
  <si>
    <t xml:space="preserve">(1) Incluye los actividades </t>
  </si>
  <si>
    <t xml:space="preserve">                                                   35.2 Producción de gas; distribución por tubería de combustibles gasesos</t>
  </si>
  <si>
    <t xml:space="preserve">                                                   35.3 Suministro de vapor y aire acondicionado</t>
  </si>
  <si>
    <t>Actividades de saneamiento, gestión de residuos y descontaminación (2)</t>
  </si>
  <si>
    <t>(2) Incluye las actividades</t>
  </si>
  <si>
    <t xml:space="preserve">                                                      37 Recogida y tratamiento de aguas residuales</t>
  </si>
  <si>
    <t xml:space="preserve">                                                      38 Recogida, tratamiento y eliminación de residuos; valorización </t>
  </si>
  <si>
    <t xml:space="preserve">                                                     39 Actividades de descontaminación y otros servicios de gestión de residuos.</t>
  </si>
  <si>
    <t>Establecimiento</t>
  </si>
  <si>
    <t>Compras netas de materias primas</t>
  </si>
  <si>
    <t xml:space="preserve">Compras netas de materias primas </t>
  </si>
  <si>
    <t>Actividades de saneamiento, gestión de residuos y contaminación. (1)</t>
  </si>
  <si>
    <t>(1) Actividades de saneamiento, gestión de residuos y contaminación incluye</t>
  </si>
  <si>
    <t xml:space="preserve">                                                                                                                                      los sectores 37, 38 y 39</t>
  </si>
  <si>
    <t>Pasta alimenticia</t>
  </si>
  <si>
    <t>Harinas y cereales</t>
  </si>
  <si>
    <t>Carnes de vacuno</t>
  </si>
  <si>
    <t>Carnes de ovino</t>
  </si>
  <si>
    <t>Preparados de carnes</t>
  </si>
  <si>
    <t>Otras carnes y casqueria</t>
  </si>
  <si>
    <t xml:space="preserve">Pescado fresco </t>
  </si>
  <si>
    <t>Pescado congelado</t>
  </si>
  <si>
    <t>Crustáceos, moluscos</t>
  </si>
  <si>
    <t>Pescado en conserva y preparados</t>
  </si>
  <si>
    <t>Otros productos lácteos</t>
  </si>
  <si>
    <t>Mantequilla y margarina</t>
  </si>
  <si>
    <t xml:space="preserve">Aceites </t>
  </si>
  <si>
    <t>Legumbres y hortalizas secas</t>
  </si>
  <si>
    <t>Legumbres y hortalizas congeladas y en conserva</t>
  </si>
  <si>
    <t>Espirituosos y licores</t>
  </si>
  <si>
    <t>Vinos</t>
  </si>
  <si>
    <t>Cerveza</t>
  </si>
  <si>
    <t>**** OTROS VINOS: incluye los vinos de Aguja D.O., vinos de Licor D.O., Otros Vinos+Espumosos sin D.O.</t>
  </si>
  <si>
    <t xml:space="preserve"> ***** BEBIDAS ESPIRITUOSAS: incluye el brandy, whisky, ginbra, ron, anis y otras bebidas espirituosas</t>
  </si>
  <si>
    <t>Huevos (kgs)</t>
  </si>
  <si>
    <t xml:space="preserve">Carne </t>
  </si>
  <si>
    <t>Bollería/pastelería/galletas/cereales</t>
  </si>
  <si>
    <t>Chocolates/cacaos/sucedaneos</t>
  </si>
  <si>
    <t>Cafes e infusiones</t>
  </si>
  <si>
    <t>Azucar</t>
  </si>
  <si>
    <t>Aceites oliva</t>
  </si>
  <si>
    <t>Aceites girasol</t>
  </si>
  <si>
    <t>Patatas frescas</t>
  </si>
  <si>
    <t>Patatas congeladas</t>
  </si>
  <si>
    <t>Patatas procesadas</t>
  </si>
  <si>
    <t>Verduras/hortalizas frescas</t>
  </si>
  <si>
    <t>T.vinos vinos.cprd tranquilo</t>
  </si>
  <si>
    <t>Vino de mesa</t>
  </si>
  <si>
    <t>Espumosos y cavas</t>
  </si>
  <si>
    <t>Otros vinos (***)</t>
  </si>
  <si>
    <t>Bebidas espirituosas (*****)</t>
  </si>
  <si>
    <t>Zumos</t>
  </si>
  <si>
    <t>Agua mineral</t>
  </si>
  <si>
    <t>Otros productos en peso (*)</t>
  </si>
  <si>
    <t>Otros productos en volumen (**)</t>
  </si>
  <si>
    <t>Kg/l</t>
  </si>
  <si>
    <t>Industria cárnica</t>
  </si>
  <si>
    <t>Elaboración y conservación de pescados y productos a base de pescado</t>
  </si>
  <si>
    <t>Preparación y conservación de frutas y hortalizas</t>
  </si>
  <si>
    <t>Fabricación de grasas y aceites (vegetales y animales)</t>
  </si>
  <si>
    <t>Industrias lácteas</t>
  </si>
  <si>
    <t>Fabricación de productos molinería, almidones y productos amiláceos</t>
  </si>
  <si>
    <t>Panadería y pastas alimenticias</t>
  </si>
  <si>
    <t>Fabricación de otros productos alimenticios</t>
  </si>
  <si>
    <t>Elaboración de bebidas</t>
  </si>
  <si>
    <t>16.19. Evolución de la cuota de mercado en hogares (porcentaje del valor de venta)</t>
  </si>
  <si>
    <t>16.18. Evolución de la cantidad comprada total  (millones de kg/litros) y por persona</t>
  </si>
  <si>
    <t xml:space="preserve">17. Industria del papel </t>
  </si>
  <si>
    <t>31.Fabricación de muebles.</t>
  </si>
  <si>
    <t>16. Industria de la madera y del corcho, excepto muebeles; cesteria y espartería</t>
  </si>
  <si>
    <t xml:space="preserve">Incluye las actividades: </t>
  </si>
  <si>
    <t>36.  Captación, depuración y distribución de agua</t>
  </si>
  <si>
    <t>37. Recogida y tratamiento de aguas residuales</t>
  </si>
  <si>
    <t xml:space="preserve">38. Recogida, tratamiento y eliminación de residuos; valorización </t>
  </si>
  <si>
    <t>39. Actividades de descontaminación y otros servicios de gestión de residuos.</t>
  </si>
  <si>
    <t xml:space="preserve">  Hasta 49 asalariados (*)</t>
  </si>
  <si>
    <t>(*) Desde sin asalariados hasta 49 asalariados</t>
  </si>
  <si>
    <t xml:space="preserve">16. Industria de la madera y corcho, excepto  muebles; cestería y espartería   </t>
  </si>
  <si>
    <t>16. Industria de la madera y corcho, excepto muebles; cestería y espartería</t>
  </si>
  <si>
    <t>16. Industria de la madera y corcho, excepto muebles; cestería y espartería.</t>
  </si>
  <si>
    <t>16.12.1. Índice de Precios de Consumo de la  Industria de la Alimentación y General (Base 2011 = 100)</t>
  </si>
  <si>
    <t>16.12.2. Índice de Precios de Consumo de la  Industria de Medio Ambiente (Base 2011 = 100)</t>
  </si>
  <si>
    <t xml:space="preserve"> (Base 2011 = 100) sobre el mismo periodo del año anterior</t>
  </si>
  <si>
    <t>2008 (1)</t>
  </si>
  <si>
    <t>16.17. Valor de los alimentos comprados (millones de euros)</t>
  </si>
  <si>
    <t>16.20. Cuotas de mercado según los canales de compra en hostelería-restauración, 2009</t>
  </si>
  <si>
    <t>Cuotas de mercado según los canales de compra en hostelería-restauración, 2010</t>
  </si>
  <si>
    <t>Vino V.C.P.R.D.(*)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</si>
  <si>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Extradoméstico </t>
    </r>
  </si>
  <si>
    <t xml:space="preserve">    de Metodología en el sector y las cifras no son comparables con las de años anteriores.</t>
  </si>
  <si>
    <t xml:space="preserve"> Extradoméstico de Metodología en el sector  y las cifras no son comparables con las de años anteriores.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</si>
  <si>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</t>
    </r>
  </si>
  <si>
    <t>* Otros en peso: snacks salados, especias, condimentos, levadura, harina, sémola, sal, encurtidos, gelatinas</t>
  </si>
  <si>
    <t>, hojaldres, edulcorantes, miel, etc</t>
  </si>
  <si>
    <t xml:space="preserve"> ** Otros en volumen: horchata, leche de distinta especie a la de vaca, bebida de almendra, de avellana, vinagre, </t>
  </si>
  <si>
    <t xml:space="preserve">, caldos, sidra, etc. </t>
  </si>
  <si>
    <t>**** OTROS VINOS: incluye los vinos de Aguja D.O., vinos de Licor D.O., Otros Vinos+Espumosos sin  D.O.</t>
  </si>
  <si>
    <t>***** BEBIDAS ESPIRITUOSAS: incluye el brandy, whisky, ginbra, ron, anis y otras bebidas espirituosas</t>
  </si>
  <si>
    <t>16. Industria de madera y corcho, excepto  muebles;</t>
  </si>
  <si>
    <t xml:space="preserve">17. Industria del papel   </t>
  </si>
  <si>
    <r>
      <t xml:space="preserve">(*) </t>
    </r>
    <r>
      <rPr>
        <sz val="10"/>
        <rFont val="Arial"/>
        <family val="2"/>
      </rPr>
      <t>Encuesta Industrial de Empresas 2011 del I.N.E.</t>
    </r>
  </si>
  <si>
    <t xml:space="preserve">17. Industria del papel  </t>
  </si>
  <si>
    <t>37.  Recogida y tratamiento de aguas residuales</t>
  </si>
  <si>
    <t>38. Recogida, tratamiento y eliminación de residuos; valorización</t>
  </si>
  <si>
    <t>39. Actividades de descontaminación y otros servicios de gestión de residuos</t>
  </si>
  <si>
    <t>16.10.1. Evolución del Índice de Precios de la Industria de la Alimentación y Fabricación de Bebidas (Base 2010 = 100)</t>
  </si>
  <si>
    <t>16.10.2. Evolución del Índice de Precios de la Industria Forestal (Base 2010 = 100)</t>
  </si>
  <si>
    <t>16.10.3. Evolución del Índice de Precios de la Industria de Medio Ambiente (Base 2010 = 100)</t>
  </si>
  <si>
    <t>(Base 2010 = 100) sobre el mismo período del año anterior</t>
  </si>
  <si>
    <t>Fuente: I.N.E</t>
  </si>
  <si>
    <t>Otras bebidas alcohólicas (2)</t>
  </si>
  <si>
    <t>Otros productos diversos (1)</t>
  </si>
  <si>
    <t>Evolución en hogares (1) 12/11%</t>
  </si>
  <si>
    <t>de la Industria Forestal, 2013</t>
  </si>
  <si>
    <t>de la Industria de Medio Ambiente, 2013</t>
  </si>
  <si>
    <t>16.2.2. Empresas y establecimientos de la Industria Forestal según subsector de actividad, 2013</t>
  </si>
  <si>
    <t>Fuente: Directorio Central de Empresas 2013 y Encuesta Industrial de Empresas 2012 del I.N.E.</t>
  </si>
  <si>
    <r>
      <t xml:space="preserve">(*) </t>
    </r>
    <r>
      <rPr>
        <sz val="10"/>
        <rFont val="Arial"/>
        <family val="2"/>
      </rPr>
      <t>Encuesta Industrial de Empresas 2012 del I.N.E.</t>
    </r>
  </si>
  <si>
    <t>16.2.3. Empresas y establecimientos de la Industria de Medio Ambiente según subsector de actividad, 2013</t>
  </si>
  <si>
    <t>Var 13/12</t>
  </si>
  <si>
    <t>Fuente: Directorio Central de Empresas 2013 del I.N.E.</t>
  </si>
  <si>
    <t>Fuente: Directorio Central de Empresas 2013</t>
  </si>
  <si>
    <t>según asalariados del establecimiento, 2013</t>
  </si>
  <si>
    <t>16.5.2. Indicadores de la Industria Forestal según subsectores de actividad, 2012</t>
  </si>
  <si>
    <t>16.5.3. Indicadores de la Industria de Medio Ambiente según subsectores de actividad, 2012</t>
  </si>
  <si>
    <t xml:space="preserve">Fuente: Encuesta Industrial Anual de Empresas 2012 del I.N.E. </t>
  </si>
  <si>
    <t>2012/2013</t>
  </si>
  <si>
    <t>Media de los cuatro trimestres del año</t>
  </si>
  <si>
    <t>I.NE.: Población referida al 1 de enero de 2013 17.129.783 personas</t>
  </si>
  <si>
    <t>(*) Encuesta Industrial de Empresas 2012 del I.N.E.</t>
  </si>
  <si>
    <t>16.1.1. Análisis autonómico de empresas y establecimientos de la Industria de la Alimentación, 2013</t>
  </si>
  <si>
    <t>16.2.1. Empresas y establecimientos de la Industria de la Alimentación según subsector de actividad, 2013</t>
  </si>
  <si>
    <t>16.5.1. Indicadores de la Industria de la Alimentación según subsectores de actividad, 2012</t>
  </si>
  <si>
    <t>16.6. Análisis autonómico de los indicadores de la Industria de la Alimentación, 2012</t>
  </si>
  <si>
    <t>16.7. Participación autonómica en la Industria de la Alimentación, 2012</t>
  </si>
  <si>
    <t>(%)</t>
  </si>
  <si>
    <t>2013/2012</t>
  </si>
  <si>
    <t>s/d</t>
  </si>
  <si>
    <t>16.8.1. Evolución del Índice de Producción de la Industria de la Alimentación y Fabricación de Bebidas (Base 2010 = 100)</t>
  </si>
  <si>
    <t>s/d: Sin datos</t>
  </si>
  <si>
    <t>16.8.2. Evolución del Índice de Producción de la Industria Forestal (Base 2010 = 100)</t>
  </si>
  <si>
    <t>16.8.3. Evolución del Índice de Producción de la Industria de Medio Ambiente (Base 2010 = 100)</t>
  </si>
  <si>
    <t>s/d: Si n datos.</t>
  </si>
  <si>
    <t xml:space="preserve"> (Base 2010 = 100) sobre el mismo período del año anterior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</si>
</sst>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3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sz val="9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25"/>
      <name val="Arial"/>
      <family val="0"/>
    </font>
    <font>
      <sz val="8.5"/>
      <name val="arial"/>
      <family val="0"/>
    </font>
    <font>
      <sz val="1.25"/>
      <name val="arial"/>
      <family val="0"/>
    </font>
    <font>
      <sz val="9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vertAlign val="superscript"/>
      <sz val="11"/>
      <name val="Arial"/>
      <family val="2"/>
    </font>
    <font>
      <sz val="8"/>
      <color indexed="10"/>
      <name val="Arial"/>
      <family val="2"/>
    </font>
    <font>
      <sz val="10"/>
      <name val="Univers"/>
      <family val="0"/>
    </font>
    <font>
      <b/>
      <sz val="9.75"/>
      <name val="Arial"/>
      <family val="2"/>
    </font>
    <font>
      <sz val="12"/>
      <name val="Arial"/>
      <family val="0"/>
    </font>
    <font>
      <sz val="9.25"/>
      <name val="Arial"/>
      <family val="2"/>
    </font>
    <font>
      <sz val="8.5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/>
    </border>
    <border>
      <left style="thin">
        <color indexed="60"/>
      </left>
      <right>
        <color indexed="63"/>
      </right>
      <top/>
      <bottom/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28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 quotePrefix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6" fontId="0" fillId="0" borderId="2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4" fontId="0" fillId="0" borderId="0" xfId="0" applyNumberFormat="1" applyFont="1" applyFill="1" applyAlignment="1" applyProtection="1">
      <alignment/>
      <protection/>
    </xf>
    <xf numFmtId="172" fontId="0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 applyProtection="1">
      <alignment horizontal="center"/>
      <protection/>
    </xf>
    <xf numFmtId="171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2" fontId="0" fillId="0" borderId="0" xfId="0" applyNumberFormat="1" applyFont="1" applyBorder="1" applyAlignment="1">
      <alignment vertical="center"/>
    </xf>
    <xf numFmtId="2" fontId="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 horizontal="right"/>
    </xf>
    <xf numFmtId="171" fontId="3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Fill="1" applyBorder="1" applyAlignment="1">
      <alignment horizontal="center" wrapText="1" shrinkToFit="1"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176" fontId="0" fillId="0" borderId="3" xfId="0" applyNumberFormat="1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170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83" fontId="0" fillId="2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/>
    </xf>
    <xf numFmtId="0" fontId="0" fillId="3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 applyProtection="1">
      <alignment horizontal="right"/>
      <protection/>
    </xf>
    <xf numFmtId="185" fontId="1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171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183" fontId="0" fillId="2" borderId="6" xfId="0" applyNumberFormat="1" applyFont="1" applyFill="1" applyBorder="1" applyAlignment="1" applyProtection="1">
      <alignment horizontal="right"/>
      <protection/>
    </xf>
    <xf numFmtId="185" fontId="0" fillId="2" borderId="6" xfId="0" applyNumberFormat="1" applyFont="1" applyFill="1" applyBorder="1" applyAlignment="1" applyProtection="1">
      <alignment horizontal="right"/>
      <protection/>
    </xf>
    <xf numFmtId="185" fontId="0" fillId="2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/>
    </xf>
    <xf numFmtId="183" fontId="0" fillId="2" borderId="9" xfId="0" applyNumberFormat="1" applyFont="1" applyFill="1" applyBorder="1" applyAlignment="1" applyProtection="1">
      <alignment horizontal="right"/>
      <protection/>
    </xf>
    <xf numFmtId="185" fontId="0" fillId="2" borderId="9" xfId="0" applyNumberFormat="1" applyFont="1" applyFill="1" applyBorder="1" applyAlignment="1" applyProtection="1">
      <alignment horizontal="right"/>
      <protection/>
    </xf>
    <xf numFmtId="185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9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183" fontId="0" fillId="2" borderId="7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quotePrefix="1">
      <alignment horizontal="center"/>
    </xf>
    <xf numFmtId="169" fontId="0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 quotePrefix="1">
      <alignment horizontal="center"/>
    </xf>
    <xf numFmtId="0" fontId="0" fillId="4" borderId="7" xfId="0" applyFont="1" applyFill="1" applyBorder="1" applyAlignment="1">
      <alignment horizontal="center" wrapText="1" shrinkToFit="1"/>
    </xf>
    <xf numFmtId="0" fontId="0" fillId="4" borderId="10" xfId="0" applyFont="1" applyFill="1" applyBorder="1" applyAlignment="1">
      <alignment horizontal="center" wrapText="1" shrinkToFit="1"/>
    </xf>
    <xf numFmtId="1" fontId="0" fillId="4" borderId="12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169" fontId="0" fillId="0" borderId="4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 indent="1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2" fontId="0" fillId="0" borderId="4" xfId="0" applyNumberFormat="1" applyFont="1" applyBorder="1" applyAlignment="1">
      <alignment vertical="center"/>
    </xf>
    <xf numFmtId="171" fontId="1" fillId="0" borderId="11" xfId="0" applyNumberFormat="1" applyFont="1" applyFill="1" applyBorder="1" applyAlignment="1" quotePrefix="1">
      <alignment horizontal="left"/>
    </xf>
    <xf numFmtId="171" fontId="0" fillId="0" borderId="11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171" fontId="0" fillId="4" borderId="13" xfId="0" applyNumberFormat="1" applyFont="1" applyFill="1" applyBorder="1" applyAlignment="1">
      <alignment horizontal="center"/>
    </xf>
    <xf numFmtId="171" fontId="0" fillId="4" borderId="14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 indent="1"/>
    </xf>
    <xf numFmtId="0" fontId="0" fillId="2" borderId="8" xfId="0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0" fontId="0" fillId="2" borderId="11" xfId="0" applyFont="1" applyFill="1" applyBorder="1" applyAlignment="1">
      <alignment horizontal="left"/>
    </xf>
    <xf numFmtId="171" fontId="1" fillId="2" borderId="11" xfId="0" applyNumberFormat="1" applyFont="1" applyFill="1" applyBorder="1" applyAlignment="1" quotePrefix="1">
      <alignment horizontal="left"/>
    </xf>
    <xf numFmtId="171" fontId="0" fillId="2" borderId="11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3" fontId="0" fillId="4" borderId="13" xfId="0" applyNumberFormat="1" applyFont="1" applyFill="1" applyBorder="1" applyAlignment="1">
      <alignment horizontal="center"/>
    </xf>
    <xf numFmtId="2" fontId="0" fillId="4" borderId="13" xfId="0" applyNumberFormat="1" applyFont="1" applyFill="1" applyBorder="1" applyAlignment="1">
      <alignment horizontal="center"/>
    </xf>
    <xf numFmtId="2" fontId="0" fillId="4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5" xfId="0" applyFont="1" applyBorder="1" applyAlignment="1">
      <alignment vertical="center"/>
    </xf>
    <xf numFmtId="183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Border="1" applyAlignment="1">
      <alignment vertical="center"/>
    </xf>
    <xf numFmtId="3" fontId="0" fillId="0" borderId="11" xfId="0" applyNumberFormat="1" applyFont="1" applyFill="1" applyBorder="1" applyAlignment="1" quotePrefix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176" fontId="1" fillId="0" borderId="11" xfId="0" applyNumberFormat="1" applyFont="1" applyFill="1" applyBorder="1" applyAlignment="1">
      <alignment vertical="center"/>
    </xf>
    <xf numFmtId="169" fontId="1" fillId="0" borderId="11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15" xfId="0" applyFont="1" applyFill="1" applyBorder="1" applyAlignment="1">
      <alignment/>
    </xf>
    <xf numFmtId="169" fontId="0" fillId="4" borderId="13" xfId="0" applyNumberFormat="1" applyFont="1" applyFill="1" applyBorder="1" applyAlignment="1">
      <alignment horizontal="center"/>
    </xf>
    <xf numFmtId="170" fontId="0" fillId="4" borderId="13" xfId="0" applyNumberFormat="1" applyFont="1" applyFill="1" applyBorder="1" applyAlignment="1">
      <alignment horizontal="center"/>
    </xf>
    <xf numFmtId="169" fontId="0" fillId="4" borderId="1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1" fontId="10" fillId="0" borderId="11" xfId="0" applyNumberFormat="1" applyFont="1" applyBorder="1" applyAlignment="1">
      <alignment horizontal="right"/>
    </xf>
    <xf numFmtId="0" fontId="4" fillId="0" borderId="4" xfId="0" applyFont="1" applyFill="1" applyBorder="1" applyAlignment="1">
      <alignment/>
    </xf>
    <xf numFmtId="2" fontId="5" fillId="0" borderId="4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184" fontId="0" fillId="2" borderId="6" xfId="0" applyNumberFormat="1" applyFont="1" applyFill="1" applyBorder="1" applyAlignment="1" applyProtection="1">
      <alignment horizontal="right"/>
      <protection/>
    </xf>
    <xf numFmtId="184" fontId="0" fillId="2" borderId="7" xfId="0" applyNumberFormat="1" applyFont="1" applyFill="1" applyBorder="1" applyAlignment="1" applyProtection="1">
      <alignment horizontal="right"/>
      <protection/>
    </xf>
    <xf numFmtId="184" fontId="0" fillId="2" borderId="9" xfId="0" applyNumberFormat="1" applyFont="1" applyFill="1" applyBorder="1" applyAlignment="1" applyProtection="1">
      <alignment horizontal="right"/>
      <protection/>
    </xf>
    <xf numFmtId="184" fontId="0" fillId="2" borderId="10" xfId="0" applyNumberFormat="1" applyFont="1" applyFill="1" applyBorder="1" applyAlignment="1" applyProtection="1">
      <alignment horizontal="right"/>
      <protection/>
    </xf>
    <xf numFmtId="184" fontId="0" fillId="0" borderId="9" xfId="0" applyNumberFormat="1" applyFont="1" applyFill="1" applyBorder="1" applyAlignment="1" applyProtection="1">
      <alignment horizontal="right"/>
      <protection/>
    </xf>
    <xf numFmtId="184" fontId="0" fillId="0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84" fontId="1" fillId="2" borderId="9" xfId="0" applyNumberFormat="1" applyFont="1" applyFill="1" applyBorder="1" applyAlignment="1" applyProtection="1">
      <alignment horizontal="right"/>
      <protection/>
    </xf>
    <xf numFmtId="184" fontId="1" fillId="2" borderId="10" xfId="0" applyNumberFormat="1" applyFont="1" applyFill="1" applyBorder="1" applyAlignment="1" applyProtection="1">
      <alignment horizontal="right"/>
      <protection/>
    </xf>
    <xf numFmtId="0" fontId="1" fillId="0" borderId="8" xfId="0" applyFont="1" applyBorder="1" applyAlignment="1">
      <alignment vertical="center"/>
    </xf>
    <xf numFmtId="0" fontId="1" fillId="0" borderId="8" xfId="0" applyFont="1" applyFill="1" applyBorder="1" applyAlignment="1" quotePrefix="1">
      <alignment horizontal="left" vertical="center"/>
    </xf>
    <xf numFmtId="0" fontId="1" fillId="0" borderId="15" xfId="0" applyFont="1" applyFill="1" applyBorder="1" applyAlignment="1">
      <alignment/>
    </xf>
    <xf numFmtId="184" fontId="1" fillId="2" borderId="16" xfId="0" applyNumberFormat="1" applyFont="1" applyFill="1" applyBorder="1" applyAlignment="1" applyProtection="1">
      <alignment horizontal="right"/>
      <protection/>
    </xf>
    <xf numFmtId="184" fontId="1" fillId="2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quotePrefix="1">
      <alignment horizontal="left"/>
    </xf>
    <xf numFmtId="2" fontId="0" fillId="0" borderId="11" xfId="0" applyNumberFormat="1" applyFont="1" applyFill="1" applyBorder="1" applyAlignment="1">
      <alignment horizontal="center" vertical="center"/>
    </xf>
    <xf numFmtId="2" fontId="0" fillId="4" borderId="13" xfId="0" applyNumberFormat="1" applyFont="1" applyFill="1" applyBorder="1" applyAlignment="1" quotePrefix="1">
      <alignment horizontal="center" vertical="center"/>
    </xf>
    <xf numFmtId="2" fontId="0" fillId="4" borderId="13" xfId="0" applyNumberFormat="1" applyFont="1" applyFill="1" applyBorder="1" applyAlignment="1">
      <alignment horizontal="center" vertical="center"/>
    </xf>
    <xf numFmtId="2" fontId="0" fillId="4" borderId="14" xfId="0" applyNumberFormat="1" applyFont="1" applyFill="1" applyBorder="1" applyAlignment="1" quotePrefix="1">
      <alignment horizontal="center" vertical="center"/>
    </xf>
    <xf numFmtId="184" fontId="0" fillId="2" borderId="16" xfId="0" applyNumberFormat="1" applyFont="1" applyFill="1" applyBorder="1" applyAlignment="1" applyProtection="1">
      <alignment horizontal="right"/>
      <protection/>
    </xf>
    <xf numFmtId="184" fontId="0" fillId="2" borderId="12" xfId="0" applyNumberFormat="1" applyFont="1" applyFill="1" applyBorder="1" applyAlignment="1" applyProtection="1">
      <alignment horizontal="right"/>
      <protection/>
    </xf>
    <xf numFmtId="184" fontId="1" fillId="0" borderId="9" xfId="0" applyNumberFormat="1" applyFont="1" applyFill="1" applyBorder="1" applyAlignment="1" applyProtection="1">
      <alignment horizontal="right"/>
      <protection/>
    </xf>
    <xf numFmtId="184" fontId="1" fillId="0" borderId="10" xfId="0" applyNumberFormat="1" applyFont="1" applyFill="1" applyBorder="1" applyAlignment="1" applyProtection="1">
      <alignment horizontal="right"/>
      <protection/>
    </xf>
    <xf numFmtId="2" fontId="0" fillId="0" borderId="11" xfId="0" applyNumberFormat="1" applyFont="1" applyFill="1" applyBorder="1" applyAlignment="1">
      <alignment vertical="center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4" borderId="13" xfId="0" applyFont="1" applyFill="1" applyBorder="1" applyAlignment="1" applyProtection="1">
      <alignment horizontal="center"/>
      <protection/>
    </xf>
    <xf numFmtId="0" fontId="0" fillId="4" borderId="14" xfId="0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1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/>
    </xf>
    <xf numFmtId="184" fontId="0" fillId="0" borderId="16" xfId="0" applyNumberFormat="1" applyFont="1" applyFill="1" applyBorder="1" applyAlignment="1" applyProtection="1">
      <alignment horizontal="right"/>
      <protection/>
    </xf>
    <xf numFmtId="184" fontId="0" fillId="0" borderId="12" xfId="0" applyNumberFormat="1" applyFont="1" applyFill="1" applyBorder="1" applyAlignment="1" applyProtection="1">
      <alignment horizontal="right"/>
      <protection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 wrapText="1"/>
    </xf>
    <xf numFmtId="0" fontId="0" fillId="4" borderId="1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183" fontId="0" fillId="0" borderId="16" xfId="0" applyNumberFormat="1" applyFont="1" applyFill="1" applyBorder="1" applyAlignment="1" applyProtection="1">
      <alignment horizontal="right"/>
      <protection/>
    </xf>
    <xf numFmtId="3" fontId="0" fillId="0" borderId="11" xfId="0" applyNumberFormat="1" applyFont="1" applyFill="1" applyBorder="1" applyAlignment="1">
      <alignment horizontal="right"/>
    </xf>
    <xf numFmtId="0" fontId="0" fillId="4" borderId="14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4" borderId="7" xfId="0" applyFont="1" applyFill="1" applyBorder="1" applyAlignment="1">
      <alignment horizontal="center" wrapText="1"/>
    </xf>
    <xf numFmtId="0" fontId="0" fillId="4" borderId="1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/>
    </xf>
    <xf numFmtId="4" fontId="5" fillId="0" borderId="4" xfId="0" applyNumberFormat="1" applyFont="1" applyFill="1" applyBorder="1" applyAlignment="1">
      <alignment/>
    </xf>
    <xf numFmtId="1" fontId="0" fillId="4" borderId="5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 horizontal="center"/>
    </xf>
    <xf numFmtId="1" fontId="0" fillId="4" borderId="20" xfId="0" applyNumberFormat="1" applyFont="1" applyFill="1" applyBorder="1" applyAlignment="1">
      <alignment horizontal="center"/>
    </xf>
    <xf numFmtId="1" fontId="0" fillId="4" borderId="15" xfId="0" applyNumberFormat="1" applyFont="1" applyFill="1" applyBorder="1" applyAlignment="1">
      <alignment/>
    </xf>
    <xf numFmtId="1" fontId="0" fillId="4" borderId="16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185" fontId="0" fillId="2" borderId="11" xfId="0" applyNumberFormat="1" applyFill="1" applyBorder="1" applyAlignment="1">
      <alignment/>
    </xf>
    <xf numFmtId="0" fontId="8" fillId="2" borderId="11" xfId="0" applyFont="1" applyFill="1" applyBorder="1" applyAlignment="1">
      <alignment/>
    </xf>
    <xf numFmtId="175" fontId="0" fillId="2" borderId="11" xfId="0" applyNumberFormat="1" applyFill="1" applyBorder="1" applyAlignment="1">
      <alignment/>
    </xf>
    <xf numFmtId="171" fontId="7" fillId="0" borderId="11" xfId="0" applyNumberFormat="1" applyFont="1" applyBorder="1" applyAlignment="1">
      <alignment horizontal="center"/>
    </xf>
    <xf numFmtId="0" fontId="0" fillId="4" borderId="5" xfId="0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172" fontId="0" fillId="4" borderId="7" xfId="0" applyNumberFormat="1" applyFont="1" applyFill="1" applyBorder="1" applyAlignment="1">
      <alignment horizontal="centerContinuous" wrapText="1"/>
    </xf>
    <xf numFmtId="0" fontId="0" fillId="4" borderId="16" xfId="0" applyFont="1" applyFill="1" applyBorder="1" applyAlignment="1">
      <alignment horizontal="center"/>
    </xf>
    <xf numFmtId="0" fontId="0" fillId="4" borderId="8" xfId="0" applyFont="1" applyFill="1" applyBorder="1" applyAlignment="1">
      <alignment/>
    </xf>
    <xf numFmtId="176" fontId="0" fillId="4" borderId="0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/>
    </xf>
    <xf numFmtId="186" fontId="0" fillId="0" borderId="6" xfId="23" applyNumberFormat="1" applyFont="1" applyBorder="1" applyAlignment="1">
      <alignment horizontal="right" vertical="center"/>
      <protection/>
    </xf>
    <xf numFmtId="186" fontId="0" fillId="0" borderId="9" xfId="23" applyNumberFormat="1" applyFont="1" applyBorder="1" applyAlignment="1">
      <alignment horizontal="right" vertical="center"/>
      <protection/>
    </xf>
    <xf numFmtId="187" fontId="0" fillId="0" borderId="11" xfId="23" applyNumberFormat="1" applyFont="1" applyBorder="1" applyAlignment="1">
      <alignment vertical="center"/>
      <protection/>
    </xf>
    <xf numFmtId="187" fontId="0" fillId="0" borderId="0" xfId="23" applyNumberFormat="1" applyFont="1" applyBorder="1" applyAlignment="1">
      <alignment vertical="center"/>
      <protection/>
    </xf>
    <xf numFmtId="185" fontId="0" fillId="2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185" fontId="0" fillId="2" borderId="11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185" fontId="0" fillId="0" borderId="6" xfId="0" applyNumberFormat="1" applyFont="1" applyFill="1" applyBorder="1" applyAlignment="1" applyProtection="1">
      <alignment horizontal="right"/>
      <protection/>
    </xf>
    <xf numFmtId="185" fontId="0" fillId="0" borderId="9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center"/>
    </xf>
    <xf numFmtId="177" fontId="23" fillId="0" borderId="0" xfId="22" applyNumberFormat="1" applyFont="1">
      <alignment/>
      <protection/>
    </xf>
    <xf numFmtId="177" fontId="23" fillId="0" borderId="0" xfId="22" applyNumberFormat="1" applyFont="1" applyFill="1">
      <alignment/>
      <protection/>
    </xf>
    <xf numFmtId="0" fontId="1" fillId="0" borderId="0" xfId="0" applyFont="1" applyFill="1" applyBorder="1" applyAlignment="1">
      <alignment horizontal="left" vertical="center"/>
    </xf>
    <xf numFmtId="177" fontId="0" fillId="0" borderId="0" xfId="22" applyNumberFormat="1" applyFont="1" applyAlignment="1">
      <alignment horizontal="left" vertical="justify" wrapText="1"/>
      <protection/>
    </xf>
    <xf numFmtId="177" fontId="0" fillId="0" borderId="0" xfId="22" applyNumberFormat="1" applyFont="1" applyFill="1" applyAlignment="1">
      <alignment horizontal="left" vertical="justify" wrapText="1"/>
      <protection/>
    </xf>
    <xf numFmtId="0" fontId="0" fillId="0" borderId="8" xfId="0" applyFont="1" applyFill="1" applyBorder="1" applyAlignment="1">
      <alignment horizontal="left" vertical="justify" wrapText="1"/>
    </xf>
    <xf numFmtId="2" fontId="0" fillId="4" borderId="2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2" fontId="0" fillId="0" borderId="12" xfId="0" applyNumberFormat="1" applyFont="1" applyFill="1" applyBorder="1" applyAlignment="1" quotePrefix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0" xfId="0" applyFont="1" applyFill="1" applyAlignment="1">
      <alignment horizontal="left"/>
    </xf>
    <xf numFmtId="0" fontId="4" fillId="2" borderId="4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11" xfId="0" applyFont="1" applyFill="1" applyBorder="1" applyAlignment="1" quotePrefix="1">
      <alignment horizontal="left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2" fontId="0" fillId="2" borderId="4" xfId="0" applyNumberFormat="1" applyFont="1" applyFill="1" applyBorder="1" applyAlignment="1">
      <alignment vertical="center"/>
    </xf>
    <xf numFmtId="171" fontId="0" fillId="2" borderId="0" xfId="0" applyNumberFormat="1" applyFont="1" applyFill="1" applyAlignment="1">
      <alignment/>
    </xf>
    <xf numFmtId="2" fontId="0" fillId="0" borderId="7" xfId="0" applyNumberFormat="1" applyFont="1" applyFill="1" applyBorder="1" applyAlignment="1" quotePrefix="1">
      <alignment horizontal="center" vertical="center"/>
    </xf>
    <xf numFmtId="2" fontId="0" fillId="4" borderId="20" xfId="0" applyNumberFormat="1" applyFont="1" applyFill="1" applyBorder="1" applyAlignment="1" quotePrefix="1">
      <alignment horizontal="center" vertical="center"/>
    </xf>
    <xf numFmtId="2" fontId="0" fillId="4" borderId="21" xfId="0" applyNumberFormat="1" applyFont="1" applyFill="1" applyBorder="1" applyAlignment="1" quotePrefix="1">
      <alignment horizontal="center" vertical="center"/>
    </xf>
    <xf numFmtId="184" fontId="0" fillId="2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quotePrefix="1">
      <alignment horizontal="center" vertical="center"/>
    </xf>
    <xf numFmtId="184" fontId="0" fillId="2" borderId="22" xfId="0" applyNumberFormat="1" applyFont="1" applyFill="1" applyBorder="1" applyAlignment="1" applyProtection="1">
      <alignment horizontal="right"/>
      <protection/>
    </xf>
    <xf numFmtId="184" fontId="0" fillId="2" borderId="23" xfId="0" applyNumberFormat="1" applyFont="1" applyFill="1" applyBorder="1" applyAlignment="1" applyProtection="1">
      <alignment horizontal="right"/>
      <protection/>
    </xf>
    <xf numFmtId="183" fontId="1" fillId="2" borderId="0" xfId="0" applyNumberFormat="1" applyFont="1" applyFill="1" applyBorder="1" applyAlignment="1" applyProtection="1">
      <alignment horizontal="right"/>
      <protection/>
    </xf>
    <xf numFmtId="185" fontId="1" fillId="2" borderId="0" xfId="0" applyNumberFormat="1" applyFont="1" applyFill="1" applyBorder="1" applyAlignment="1" applyProtection="1">
      <alignment horizontal="right"/>
      <protection/>
    </xf>
    <xf numFmtId="171" fontId="1" fillId="2" borderId="0" xfId="0" applyNumberFormat="1" applyFont="1" applyFill="1" applyBorder="1" applyAlignment="1" quotePrefix="1">
      <alignment horizontal="left"/>
    </xf>
    <xf numFmtId="171" fontId="0" fillId="0" borderId="6" xfId="0" applyNumberFormat="1" applyFont="1" applyFill="1" applyBorder="1" applyAlignment="1">
      <alignment/>
    </xf>
    <xf numFmtId="171" fontId="0" fillId="0" borderId="9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185" fontId="0" fillId="0" borderId="5" xfId="0" applyNumberFormat="1" applyFont="1" applyFill="1" applyBorder="1" applyAlignment="1" applyProtection="1">
      <alignment horizontal="right"/>
      <protection/>
    </xf>
    <xf numFmtId="185" fontId="0" fillId="2" borderId="8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49" fontId="1" fillId="4" borderId="15" xfId="0" applyNumberFormat="1" applyFont="1" applyFill="1" applyBorder="1" applyAlignment="1">
      <alignment horizontal="left"/>
    </xf>
    <xf numFmtId="183" fontId="1" fillId="4" borderId="16" xfId="0" applyNumberFormat="1" applyFont="1" applyFill="1" applyBorder="1" applyAlignment="1" applyProtection="1">
      <alignment horizontal="right"/>
      <protection/>
    </xf>
    <xf numFmtId="185" fontId="1" fillId="4" borderId="16" xfId="0" applyNumberFormat="1" applyFont="1" applyFill="1" applyBorder="1" applyAlignment="1" applyProtection="1">
      <alignment horizontal="right"/>
      <protection/>
    </xf>
    <xf numFmtId="185" fontId="1" fillId="4" borderId="12" xfId="0" applyNumberFormat="1" applyFont="1" applyFill="1" applyBorder="1" applyAlignment="1" applyProtection="1">
      <alignment horizontal="right"/>
      <protection/>
    </xf>
    <xf numFmtId="0" fontId="0" fillId="4" borderId="5" xfId="0" applyFont="1" applyFill="1" applyBorder="1" applyAlignment="1">
      <alignment horizontal="center" vertical="center"/>
    </xf>
    <xf numFmtId="169" fontId="0" fillId="4" borderId="13" xfId="0" applyNumberFormat="1" applyFont="1" applyFill="1" applyBorder="1" applyAlignment="1">
      <alignment horizontal="center" vertical="center"/>
    </xf>
    <xf numFmtId="170" fontId="0" fillId="4" borderId="13" xfId="0" applyNumberFormat="1" applyFont="1" applyFill="1" applyBorder="1" applyAlignment="1">
      <alignment horizontal="center" vertical="center"/>
    </xf>
    <xf numFmtId="169" fontId="0" fillId="4" borderId="14" xfId="0" applyNumberFormat="1" applyFont="1" applyFill="1" applyBorder="1" applyAlignment="1">
      <alignment horizontal="center" vertical="center"/>
    </xf>
    <xf numFmtId="4" fontId="1" fillId="4" borderId="15" xfId="0" applyNumberFormat="1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0" fillId="0" borderId="0" xfId="0" applyFont="1" applyAlignment="1">
      <alignment horizontal="left"/>
    </xf>
    <xf numFmtId="2" fontId="0" fillId="0" borderId="6" xfId="0" applyNumberFormat="1" applyFont="1" applyFill="1" applyBorder="1" applyAlignment="1">
      <alignment horizontal="right" indent="1"/>
    </xf>
    <xf numFmtId="2" fontId="0" fillId="0" borderId="9" xfId="0" applyNumberFormat="1" applyFont="1" applyFill="1" applyBorder="1" applyAlignment="1">
      <alignment horizontal="right" indent="1"/>
    </xf>
    <xf numFmtId="2" fontId="1" fillId="4" borderId="16" xfId="0" applyNumberFormat="1" applyFont="1" applyFill="1" applyBorder="1" applyAlignment="1">
      <alignment horizontal="right" indent="1"/>
    </xf>
    <xf numFmtId="0" fontId="0" fillId="0" borderId="0" xfId="0" applyFont="1" applyAlignment="1">
      <alignment/>
    </xf>
    <xf numFmtId="0" fontId="8" fillId="3" borderId="0" xfId="0" applyFont="1" applyFill="1" applyAlignment="1">
      <alignment/>
    </xf>
    <xf numFmtId="166" fontId="0" fillId="0" borderId="0" xfId="20" applyFont="1" applyBorder="1" applyAlignment="1">
      <alignment/>
    </xf>
    <xf numFmtId="0" fontId="0" fillId="0" borderId="0" xfId="0" applyFill="1" applyBorder="1" applyAlignment="1">
      <alignment/>
    </xf>
    <xf numFmtId="183" fontId="0" fillId="2" borderId="10" xfId="0" applyNumberFormat="1" applyFont="1" applyFill="1" applyBorder="1" applyAlignment="1" applyProtection="1">
      <alignment horizontal="center"/>
      <protection/>
    </xf>
    <xf numFmtId="187" fontId="0" fillId="0" borderId="7" xfId="23" applyNumberFormat="1" applyFont="1" applyBorder="1" applyAlignment="1">
      <alignment vertical="center"/>
      <protection/>
    </xf>
    <xf numFmtId="187" fontId="0" fillId="0" borderId="10" xfId="23" applyNumberFormat="1" applyFont="1" applyBorder="1" applyAlignment="1">
      <alignment vertical="center"/>
      <protection/>
    </xf>
    <xf numFmtId="0" fontId="0" fillId="0" borderId="0" xfId="0" applyFont="1" applyFill="1" applyAlignment="1">
      <alignment wrapText="1"/>
    </xf>
    <xf numFmtId="183" fontId="0" fillId="0" borderId="0" xfId="0" applyNumberFormat="1" applyFont="1" applyFill="1" applyAlignment="1">
      <alignment/>
    </xf>
    <xf numFmtId="183" fontId="1" fillId="4" borderId="12" xfId="0" applyNumberFormat="1" applyFont="1" applyFill="1" applyBorder="1" applyAlignment="1" applyProtection="1">
      <alignment horizontal="center"/>
      <protection/>
    </xf>
    <xf numFmtId="183" fontId="1" fillId="4" borderId="12" xfId="0" applyNumberFormat="1" applyFont="1" applyFill="1" applyBorder="1" applyAlignment="1" applyProtection="1">
      <alignment horizontal="right"/>
      <protection/>
    </xf>
    <xf numFmtId="183" fontId="0" fillId="2" borderId="11" xfId="0" applyNumberFormat="1" applyFont="1" applyFill="1" applyBorder="1" applyAlignment="1" applyProtection="1">
      <alignment horizontal="right"/>
      <protection/>
    </xf>
    <xf numFmtId="184" fontId="1" fillId="4" borderId="16" xfId="0" applyNumberFormat="1" applyFont="1" applyFill="1" applyBorder="1" applyAlignment="1" applyProtection="1">
      <alignment horizontal="right"/>
      <protection/>
    </xf>
    <xf numFmtId="184" fontId="1" fillId="4" borderId="12" xfId="0" applyNumberFormat="1" applyFont="1" applyFill="1" applyBorder="1" applyAlignment="1" applyProtection="1">
      <alignment horizontal="right"/>
      <protection/>
    </xf>
    <xf numFmtId="2" fontId="0" fillId="2" borderId="6" xfId="0" applyNumberFormat="1" applyFont="1" applyFill="1" applyBorder="1" applyAlignment="1" applyProtection="1">
      <alignment horizontal="right" indent="1"/>
      <protection/>
    </xf>
    <xf numFmtId="2" fontId="0" fillId="2" borderId="7" xfId="0" applyNumberFormat="1" applyFont="1" applyFill="1" applyBorder="1" applyAlignment="1" applyProtection="1">
      <alignment horizontal="right" indent="1"/>
      <protection/>
    </xf>
    <xf numFmtId="2" fontId="0" fillId="2" borderId="9" xfId="0" applyNumberFormat="1" applyFont="1" applyFill="1" applyBorder="1" applyAlignment="1" applyProtection="1">
      <alignment horizontal="right" indent="1"/>
      <protection/>
    </xf>
    <xf numFmtId="2" fontId="0" fillId="2" borderId="10" xfId="0" applyNumberFormat="1" applyFont="1" applyFill="1" applyBorder="1" applyAlignment="1" applyProtection="1">
      <alignment horizontal="right" indent="1"/>
      <protection/>
    </xf>
    <xf numFmtId="2" fontId="0" fillId="2" borderId="12" xfId="0" applyNumberFormat="1" applyFont="1" applyFill="1" applyBorder="1" applyAlignment="1" applyProtection="1">
      <alignment horizontal="right" indent="1"/>
      <protection/>
    </xf>
    <xf numFmtId="185" fontId="0" fillId="0" borderId="1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 horizontal="center" vertical="center"/>
    </xf>
    <xf numFmtId="174" fontId="0" fillId="4" borderId="13" xfId="0" applyNumberFormat="1" applyFont="1" applyFill="1" applyBorder="1" applyAlignment="1" applyProtection="1">
      <alignment horizontal="center" vertical="center"/>
      <protection/>
    </xf>
    <xf numFmtId="174" fontId="0" fillId="4" borderId="14" xfId="0" applyNumberFormat="1" applyFont="1" applyFill="1" applyBorder="1" applyAlignment="1" applyProtection="1">
      <alignment horizontal="center" vertical="center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0" fillId="4" borderId="14" xfId="0" applyFont="1" applyFill="1" applyBorder="1" applyAlignment="1" applyProtection="1">
      <alignment horizontal="center" vertical="center"/>
      <protection/>
    </xf>
    <xf numFmtId="3" fontId="0" fillId="4" borderId="20" xfId="0" applyNumberFormat="1" applyFont="1" applyFill="1" applyBorder="1" applyAlignment="1">
      <alignment horizontal="center" vertical="center"/>
    </xf>
    <xf numFmtId="3" fontId="0" fillId="4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4" fontId="0" fillId="0" borderId="0" xfId="0" applyNumberFormat="1" applyFont="1" applyFill="1" applyBorder="1" applyAlignment="1">
      <alignment/>
    </xf>
    <xf numFmtId="184" fontId="0" fillId="0" borderId="11" xfId="0" applyNumberFormat="1" applyFont="1" applyFill="1" applyBorder="1" applyAlignment="1" applyProtection="1">
      <alignment horizontal="right"/>
      <protection/>
    </xf>
    <xf numFmtId="184" fontId="0" fillId="0" borderId="7" xfId="0" applyNumberFormat="1" applyFont="1" applyFill="1" applyBorder="1" applyAlignment="1" applyProtection="1">
      <alignment horizontal="right"/>
      <protection/>
    </xf>
    <xf numFmtId="2" fontId="1" fillId="4" borderId="16" xfId="0" applyNumberFormat="1" applyFont="1" applyFill="1" applyBorder="1" applyAlignment="1" applyProtection="1">
      <alignment horizontal="right"/>
      <protection/>
    </xf>
    <xf numFmtId="184" fontId="0" fillId="0" borderId="0" xfId="0" applyNumberFormat="1" applyFont="1" applyFill="1" applyBorder="1" applyAlignment="1" applyProtection="1">
      <alignment horizontal="right"/>
      <protection/>
    </xf>
    <xf numFmtId="0" fontId="0" fillId="4" borderId="8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3" fontId="1" fillId="4" borderId="24" xfId="0" applyNumberFormat="1" applyFont="1" applyFill="1" applyBorder="1" applyAlignment="1">
      <alignment horizontal="center" vertical="center" wrapText="1"/>
    </xf>
    <xf numFmtId="3" fontId="1" fillId="4" borderId="25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3" fontId="0" fillId="4" borderId="24" xfId="0" applyNumberFormat="1" applyFont="1" applyFill="1" applyBorder="1" applyAlignment="1">
      <alignment horizontal="center" wrapText="1"/>
    </xf>
    <xf numFmtId="3" fontId="0" fillId="4" borderId="26" xfId="0" applyNumberFormat="1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center" vertical="center" wrapText="1" shrinkToFit="1"/>
    </xf>
    <xf numFmtId="0" fontId="0" fillId="4" borderId="10" xfId="0" applyFont="1" applyFill="1" applyBorder="1" applyAlignment="1">
      <alignment horizontal="center" vertical="center" wrapText="1" shrinkToFit="1"/>
    </xf>
    <xf numFmtId="1" fontId="0" fillId="4" borderId="12" xfId="0" applyNumberFormat="1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171" fontId="0" fillId="4" borderId="13" xfId="0" applyNumberFormat="1" applyFont="1" applyFill="1" applyBorder="1" applyAlignment="1">
      <alignment horizontal="center" vertical="center"/>
    </xf>
    <xf numFmtId="171" fontId="0" fillId="4" borderId="14" xfId="0" applyNumberFormat="1" applyFont="1" applyFill="1" applyBorder="1" applyAlignment="1">
      <alignment horizontal="center" vertical="center"/>
    </xf>
    <xf numFmtId="3" fontId="0" fillId="4" borderId="13" xfId="0" applyNumberFormat="1" applyFont="1" applyFill="1" applyBorder="1" applyAlignment="1">
      <alignment horizontal="center" vertical="center"/>
    </xf>
    <xf numFmtId="2" fontId="0" fillId="4" borderId="14" xfId="0" applyNumberFormat="1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3" fontId="0" fillId="4" borderId="24" xfId="0" applyNumberFormat="1" applyFont="1" applyFill="1" applyBorder="1" applyAlignment="1">
      <alignment horizontal="center" vertical="center" wrapText="1"/>
    </xf>
    <xf numFmtId="3" fontId="0" fillId="4" borderId="26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183" fontId="0" fillId="2" borderId="30" xfId="0" applyNumberFormat="1" applyFont="1" applyFill="1" applyBorder="1" applyAlignment="1" applyProtection="1">
      <alignment horizontal="right"/>
      <protection/>
    </xf>
    <xf numFmtId="183" fontId="0" fillId="2" borderId="31" xfId="0" applyNumberFormat="1" applyFont="1" applyFill="1" applyBorder="1" applyAlignment="1" applyProtection="1">
      <alignment horizontal="right"/>
      <protection/>
    </xf>
    <xf numFmtId="183" fontId="0" fillId="2" borderId="11" xfId="0" applyNumberFormat="1" applyFont="1" applyFill="1" applyBorder="1" applyAlignment="1" applyProtection="1">
      <alignment horizontal="right"/>
      <protection/>
    </xf>
    <xf numFmtId="183" fontId="0" fillId="2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/>
    </xf>
    <xf numFmtId="169" fontId="0" fillId="4" borderId="16" xfId="0" applyNumberFormat="1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49" fontId="0" fillId="4" borderId="20" xfId="0" applyNumberFormat="1" applyFont="1" applyFill="1" applyBorder="1" applyAlignment="1">
      <alignment horizontal="center" vertical="center"/>
    </xf>
    <xf numFmtId="49" fontId="0" fillId="4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49" fontId="0" fillId="4" borderId="24" xfId="0" applyNumberFormat="1" applyFont="1" applyFill="1" applyBorder="1" applyAlignment="1">
      <alignment horizontal="center" vertical="center"/>
    </xf>
    <xf numFmtId="49" fontId="0" fillId="4" borderId="26" xfId="0" applyNumberFormat="1" applyFont="1" applyFill="1" applyBorder="1" applyAlignment="1">
      <alignment horizontal="center" vertical="center"/>
    </xf>
    <xf numFmtId="2" fontId="0" fillId="4" borderId="20" xfId="0" applyNumberFormat="1" applyFont="1" applyFill="1" applyBorder="1" applyAlignment="1">
      <alignment horizontal="center" vertical="center"/>
    </xf>
    <xf numFmtId="2" fontId="0" fillId="4" borderId="16" xfId="0" applyNumberFormat="1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49" fontId="0" fillId="4" borderId="24" xfId="0" applyNumberFormat="1" applyFont="1" applyFill="1" applyBorder="1" applyAlignment="1">
      <alignment horizontal="center"/>
    </xf>
    <xf numFmtId="49" fontId="0" fillId="4" borderId="25" xfId="0" applyNumberFormat="1" applyFont="1" applyFill="1" applyBorder="1" applyAlignment="1">
      <alignment horizontal="center"/>
    </xf>
    <xf numFmtId="49" fontId="0" fillId="4" borderId="21" xfId="0" applyNumberFormat="1" applyFont="1" applyFill="1" applyBorder="1" applyAlignment="1">
      <alignment horizontal="center" vertical="center"/>
    </xf>
    <xf numFmtId="49" fontId="0" fillId="4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2" fontId="0" fillId="0" borderId="0" xfId="0" applyNumberFormat="1" applyFont="1" applyFill="1" applyAlignment="1">
      <alignment horizontal="left" indent="1"/>
    </xf>
    <xf numFmtId="2" fontId="0" fillId="0" borderId="0" xfId="0" applyNumberFormat="1" applyFont="1" applyFill="1" applyAlignment="1">
      <alignment horizontal="left" indent="4"/>
    </xf>
    <xf numFmtId="0" fontId="0" fillId="0" borderId="0" xfId="0" applyFont="1" applyFill="1" applyAlignment="1">
      <alignment horizontal="left" wrapText="1"/>
    </xf>
    <xf numFmtId="3" fontId="1" fillId="4" borderId="24" xfId="0" applyNumberFormat="1" applyFont="1" applyFill="1" applyBorder="1" applyAlignment="1">
      <alignment horizontal="center" wrapText="1"/>
    </xf>
    <xf numFmtId="3" fontId="1" fillId="4" borderId="25" xfId="0" applyNumberFormat="1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169" fontId="0" fillId="4" borderId="6" xfId="0" applyNumberFormat="1" applyFont="1" applyFill="1" applyBorder="1" applyAlignment="1">
      <alignment horizontal="center" vertical="center" wrapText="1"/>
    </xf>
    <xf numFmtId="169" fontId="0" fillId="4" borderId="32" xfId="0" applyNumberFormat="1" applyFont="1" applyFill="1" applyBorder="1" applyAlignment="1">
      <alignment horizontal="center" vertical="center" wrapText="1"/>
    </xf>
    <xf numFmtId="169" fontId="0" fillId="4" borderId="7" xfId="0" applyNumberFormat="1" applyFont="1" applyFill="1" applyBorder="1" applyAlignment="1">
      <alignment horizontal="center" vertical="center" wrapText="1"/>
    </xf>
    <xf numFmtId="169" fontId="0" fillId="4" borderId="27" xfId="0" applyNumberFormat="1" applyFont="1" applyFill="1" applyBorder="1" applyAlignment="1">
      <alignment horizontal="center" vertical="center" wrapText="1"/>
    </xf>
    <xf numFmtId="169" fontId="0" fillId="4" borderId="14" xfId="0" applyNumberFormat="1" applyFont="1" applyFill="1" applyBorder="1" applyAlignment="1">
      <alignment horizontal="center" vertical="center"/>
    </xf>
    <xf numFmtId="169" fontId="0" fillId="4" borderId="33" xfId="0" applyNumberFormat="1" applyFont="1" applyFill="1" applyBorder="1" applyAlignment="1">
      <alignment horizontal="center" vertical="center"/>
    </xf>
    <xf numFmtId="169" fontId="0" fillId="4" borderId="24" xfId="0" applyNumberFormat="1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/>
    </xf>
    <xf numFmtId="169" fontId="0" fillId="4" borderId="20" xfId="0" applyNumberFormat="1" applyFont="1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 wrapText="1"/>
    </xf>
    <xf numFmtId="183" fontId="1" fillId="4" borderId="12" xfId="0" applyNumberFormat="1" applyFont="1" applyFill="1" applyBorder="1" applyAlignment="1" applyProtection="1">
      <alignment horizontal="center"/>
      <protection/>
    </xf>
    <xf numFmtId="183" fontId="1" fillId="4" borderId="4" xfId="0" applyNumberFormat="1" applyFont="1" applyFill="1" applyBorder="1" applyAlignment="1" applyProtection="1">
      <alignment horizontal="center"/>
      <protection/>
    </xf>
    <xf numFmtId="169" fontId="0" fillId="4" borderId="7" xfId="0" applyNumberFormat="1" applyFont="1" applyFill="1" applyBorder="1" applyAlignment="1">
      <alignment horizontal="center" wrapText="1"/>
    </xf>
    <xf numFmtId="169" fontId="0" fillId="4" borderId="27" xfId="0" applyNumberFormat="1" applyFont="1" applyFill="1" applyBorder="1" applyAlignment="1">
      <alignment horizontal="center" wrapText="1"/>
    </xf>
    <xf numFmtId="169" fontId="0" fillId="4" borderId="6" xfId="0" applyNumberFormat="1" applyFont="1" applyFill="1" applyBorder="1" applyAlignment="1">
      <alignment horizontal="center" wrapText="1"/>
    </xf>
    <xf numFmtId="169" fontId="0" fillId="4" borderId="32" xfId="0" applyNumberFormat="1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center" wrapText="1"/>
    </xf>
    <xf numFmtId="0" fontId="0" fillId="4" borderId="32" xfId="0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169" fontId="0" fillId="4" borderId="9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2" fontId="0" fillId="4" borderId="6" xfId="0" applyNumberFormat="1" applyFont="1" applyFill="1" applyBorder="1" applyAlignment="1">
      <alignment horizontal="center" vertical="center" wrapText="1"/>
    </xf>
    <xf numFmtId="2" fontId="0" fillId="4" borderId="9" xfId="0" applyNumberFormat="1" applyFont="1" applyFill="1" applyBorder="1" applyAlignment="1">
      <alignment horizontal="center" vertical="center" wrapText="1"/>
    </xf>
    <xf numFmtId="2" fontId="0" fillId="4" borderId="16" xfId="0" applyNumberFormat="1" applyFont="1" applyFill="1" applyBorder="1" applyAlignment="1">
      <alignment horizontal="center" vertical="center" wrapText="1"/>
    </xf>
    <xf numFmtId="2" fontId="0" fillId="4" borderId="7" xfId="0" applyNumberFormat="1" applyFont="1" applyFill="1" applyBorder="1" applyAlignment="1">
      <alignment horizontal="center" vertical="center" wrapText="1"/>
    </xf>
    <xf numFmtId="2" fontId="0" fillId="4" borderId="10" xfId="0" applyNumberFormat="1" applyFont="1" applyFill="1" applyBorder="1" applyAlignment="1">
      <alignment horizontal="center" vertical="center" wrapText="1"/>
    </xf>
    <xf numFmtId="2" fontId="0" fillId="4" borderId="12" xfId="0" applyNumberFormat="1" applyFont="1" applyFill="1" applyBorder="1" applyAlignment="1">
      <alignment horizontal="center" vertical="center" wrapText="1"/>
    </xf>
    <xf numFmtId="185" fontId="1" fillId="4" borderId="12" xfId="0" applyNumberFormat="1" applyFont="1" applyFill="1" applyBorder="1" applyAlignment="1" applyProtection="1">
      <alignment horizontal="center"/>
      <protection/>
    </xf>
    <xf numFmtId="185" fontId="1" fillId="4" borderId="4" xfId="0" applyNumberFormat="1" applyFont="1" applyFill="1" applyBorder="1" applyAlignment="1" applyProtection="1">
      <alignment horizontal="center"/>
      <protection/>
    </xf>
    <xf numFmtId="185" fontId="0" fillId="2" borderId="10" xfId="0" applyNumberFormat="1" applyFont="1" applyFill="1" applyBorder="1" applyAlignment="1" applyProtection="1">
      <alignment horizontal="center"/>
      <protection/>
    </xf>
    <xf numFmtId="185" fontId="0" fillId="2" borderId="0" xfId="0" applyNumberFormat="1" applyFont="1" applyFill="1" applyBorder="1" applyAlignment="1" applyProtection="1">
      <alignment horizontal="center"/>
      <protection/>
    </xf>
    <xf numFmtId="1" fontId="0" fillId="4" borderId="36" xfId="0" applyNumberFormat="1" applyFont="1" applyFill="1" applyBorder="1" applyAlignment="1">
      <alignment horizontal="center" vertical="center"/>
    </xf>
    <xf numFmtId="1" fontId="0" fillId="4" borderId="37" xfId="0" applyNumberFormat="1" applyFont="1" applyFill="1" applyBorder="1" applyAlignment="1">
      <alignment horizontal="center" vertical="center"/>
    </xf>
    <xf numFmtId="1" fontId="0" fillId="4" borderId="3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4" borderId="36" xfId="0" applyNumberFormat="1" applyFont="1" applyFill="1" applyBorder="1" applyAlignment="1">
      <alignment horizontal="center" vertical="center"/>
    </xf>
    <xf numFmtId="0" fontId="0" fillId="4" borderId="37" xfId="0" applyNumberFormat="1" applyFont="1" applyFill="1" applyBorder="1" applyAlignment="1">
      <alignment horizontal="center" vertical="center"/>
    </xf>
    <xf numFmtId="0" fontId="0" fillId="4" borderId="38" xfId="0" applyNumberFormat="1" applyFont="1" applyFill="1" applyBorder="1" applyAlignment="1">
      <alignment horizontal="center" vertical="center"/>
    </xf>
    <xf numFmtId="0" fontId="0" fillId="4" borderId="24" xfId="0" applyNumberFormat="1" applyFont="1" applyFill="1" applyBorder="1" applyAlignment="1">
      <alignment horizontal="center" vertical="center"/>
    </xf>
    <xf numFmtId="0" fontId="0" fillId="4" borderId="25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 applyProtection="1">
      <alignment horizontal="center" vertical="center" wrapText="1"/>
      <protection/>
    </xf>
    <xf numFmtId="0" fontId="0" fillId="4" borderId="15" xfId="0" applyFont="1" applyFill="1" applyBorder="1" applyAlignment="1">
      <alignment vertical="center" wrapText="1"/>
    </xf>
    <xf numFmtId="0" fontId="0" fillId="4" borderId="36" xfId="0" applyFont="1" applyFill="1" applyBorder="1" applyAlignment="1" applyProtection="1">
      <alignment horizontal="center"/>
      <protection/>
    </xf>
    <xf numFmtId="0" fontId="0" fillId="4" borderId="37" xfId="0" applyFont="1" applyFill="1" applyBorder="1" applyAlignment="1">
      <alignment horizontal="center"/>
    </xf>
    <xf numFmtId="0" fontId="0" fillId="4" borderId="38" xfId="0" applyFont="1" applyFill="1" applyBorder="1" applyAlignment="1" applyProtection="1">
      <alignment horizontal="center"/>
      <protection/>
    </xf>
    <xf numFmtId="0" fontId="0" fillId="4" borderId="15" xfId="0" applyFont="1" applyFill="1" applyBorder="1" applyAlignment="1">
      <alignment horizontal="center" vertical="center" wrapText="1"/>
    </xf>
    <xf numFmtId="0" fontId="0" fillId="4" borderId="36" xfId="0" applyFont="1" applyFill="1" applyBorder="1" applyAlignment="1" applyProtection="1">
      <alignment horizontal="center" vertical="center"/>
      <protection/>
    </xf>
    <xf numFmtId="0" fontId="0" fillId="4" borderId="37" xfId="0" applyFont="1" applyFill="1" applyBorder="1" applyAlignment="1">
      <alignment horizontal="center" vertical="center"/>
    </xf>
    <xf numFmtId="0" fontId="0" fillId="4" borderId="38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horizontal="center" vertical="center"/>
      <protection/>
    </xf>
    <xf numFmtId="0" fontId="0" fillId="4" borderId="15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/>
      <protection/>
    </xf>
    <xf numFmtId="49" fontId="0" fillId="4" borderId="2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0" fillId="4" borderId="36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4" borderId="12" xfId="0" applyNumberFormat="1" applyFont="1" applyFill="1" applyBorder="1" applyAlignment="1" applyProtection="1">
      <alignment horizontal="center"/>
      <protection/>
    </xf>
    <xf numFmtId="4" fontId="1" fillId="4" borderId="4" xfId="0" applyNumberFormat="1" applyFont="1" applyFill="1" applyBorder="1" applyAlignment="1" applyProtection="1">
      <alignment horizontal="center"/>
      <protection/>
    </xf>
    <xf numFmtId="166" fontId="0" fillId="0" borderId="0" xfId="2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9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2" borderId="9" xfId="0" applyNumberFormat="1" applyFont="1" applyFill="1" applyBorder="1" applyAlignment="1" applyProtection="1">
      <alignment horizontal="center"/>
      <protection/>
    </xf>
    <xf numFmtId="4" fontId="0" fillId="2" borderId="10" xfId="0" applyNumberFormat="1" applyFont="1" applyFill="1" applyBorder="1" applyAlignment="1" applyProtection="1">
      <alignment horizontal="center"/>
      <protection/>
    </xf>
    <xf numFmtId="0" fontId="8" fillId="3" borderId="0" xfId="0" applyFont="1" applyFill="1" applyAlignment="1">
      <alignment horizontal="left"/>
    </xf>
    <xf numFmtId="1" fontId="0" fillId="4" borderId="24" xfId="0" applyNumberFormat="1" applyFont="1" applyFill="1" applyBorder="1" applyAlignment="1">
      <alignment horizontal="center" vertical="center"/>
    </xf>
    <xf numFmtId="1" fontId="0" fillId="4" borderId="25" xfId="0" applyNumberFormat="1" applyFont="1" applyFill="1" applyBorder="1" applyAlignment="1">
      <alignment horizontal="center" vertical="center"/>
    </xf>
    <xf numFmtId="3" fontId="0" fillId="4" borderId="21" xfId="0" applyNumberFormat="1" applyFont="1" applyFill="1" applyBorder="1" applyAlignment="1">
      <alignment horizontal="center" vertical="center"/>
    </xf>
    <xf numFmtId="3" fontId="0" fillId="4" borderId="40" xfId="0" applyNumberFormat="1" applyFont="1" applyFill="1" applyBorder="1" applyAlignment="1">
      <alignment horizontal="center" vertical="center"/>
    </xf>
    <xf numFmtId="3" fontId="0" fillId="4" borderId="12" xfId="0" applyNumberFormat="1" applyFont="1" applyFill="1" applyBorder="1" applyAlignment="1">
      <alignment horizontal="center" vertical="center"/>
    </xf>
    <xf numFmtId="3" fontId="0" fillId="4" borderId="4" xfId="0" applyNumberFormat="1" applyFont="1" applyFill="1" applyBorder="1" applyAlignment="1">
      <alignment horizontal="center" vertical="center"/>
    </xf>
    <xf numFmtId="4" fontId="0" fillId="2" borderId="6" xfId="0" applyNumberFormat="1" applyFont="1" applyFill="1" applyBorder="1" applyAlignment="1" applyProtection="1">
      <alignment horizontal="center"/>
      <protection/>
    </xf>
    <xf numFmtId="4" fontId="0" fillId="2" borderId="7" xfId="0" applyNumberFormat="1" applyFont="1" applyFill="1" applyBorder="1" applyAlignment="1" applyProtection="1">
      <alignment horizontal="center"/>
      <protection/>
    </xf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4" borderId="12" xfId="0" applyFont="1" applyFill="1" applyBorder="1" applyAlignment="1">
      <alignment horizontal="center" vertical="center" wrapText="1"/>
    </xf>
    <xf numFmtId="3" fontId="0" fillId="4" borderId="20" xfId="0" applyNumberFormat="1" applyFont="1" applyFill="1" applyBorder="1" applyAlignment="1">
      <alignment horizontal="center" vertical="center"/>
    </xf>
    <xf numFmtId="3" fontId="0" fillId="4" borderId="16" xfId="0" applyNumberFormat="1" applyFont="1" applyFill="1" applyBorder="1" applyAlignment="1">
      <alignment horizontal="center" vertical="center"/>
    </xf>
    <xf numFmtId="1" fontId="0" fillId="4" borderId="24" xfId="0" applyNumberFormat="1" applyFont="1" applyFill="1" applyBorder="1" applyAlignment="1" quotePrefix="1">
      <alignment horizontal="center"/>
    </xf>
    <xf numFmtId="1" fontId="0" fillId="4" borderId="26" xfId="0" applyNumberFormat="1" applyFont="1" applyFill="1" applyBorder="1" applyAlignment="1" quotePrefix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41" xfId="0" applyFont="1" applyFill="1" applyBorder="1" applyAlignment="1">
      <alignment horizontal="center"/>
    </xf>
    <xf numFmtId="0" fontId="0" fillId="4" borderId="21" xfId="0" applyFont="1" applyFill="1" applyBorder="1" applyAlignment="1" quotePrefix="1">
      <alignment horizontal="center"/>
    </xf>
    <xf numFmtId="0" fontId="0" fillId="4" borderId="41" xfId="0" applyFont="1" applyFill="1" applyBorder="1" applyAlignment="1" quotePrefix="1">
      <alignment horizontal="center"/>
    </xf>
    <xf numFmtId="0" fontId="0" fillId="4" borderId="40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4" borderId="34" xfId="0" applyFont="1" applyFill="1" applyBorder="1" applyAlignment="1" quotePrefix="1">
      <alignment horizontal="center"/>
    </xf>
    <xf numFmtId="0" fontId="0" fillId="4" borderId="42" xfId="0" applyFont="1" applyFill="1" applyBorder="1" applyAlignment="1" quotePrefix="1">
      <alignment horizontal="center"/>
    </xf>
    <xf numFmtId="0" fontId="0" fillId="4" borderId="34" xfId="0" applyFont="1" applyFill="1" applyBorder="1" applyAlignment="1">
      <alignment horizontal="center"/>
    </xf>
    <xf numFmtId="0" fontId="0" fillId="4" borderId="42" xfId="0" applyFont="1" applyFill="1" applyBorder="1" applyAlignment="1">
      <alignment horizontal="center"/>
    </xf>
    <xf numFmtId="0" fontId="0" fillId="4" borderId="3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 vertical="distributed"/>
    </xf>
    <xf numFmtId="0" fontId="0" fillId="4" borderId="15" xfId="0" applyFont="1" applyFill="1" applyBorder="1" applyAlignment="1">
      <alignment horizontal="center" vertical="distributed"/>
    </xf>
    <xf numFmtId="172" fontId="0" fillId="4" borderId="6" xfId="0" applyNumberFormat="1" applyFont="1" applyFill="1" applyBorder="1" applyAlignment="1">
      <alignment horizontal="center" vertical="distributed" wrapText="1"/>
    </xf>
    <xf numFmtId="172" fontId="0" fillId="4" borderId="16" xfId="0" applyNumberFormat="1" applyFont="1" applyFill="1" applyBorder="1" applyAlignment="1">
      <alignment horizontal="center" vertical="distributed" wrapText="1"/>
    </xf>
    <xf numFmtId="172" fontId="0" fillId="4" borderId="7" xfId="0" applyNumberFormat="1" applyFont="1" applyFill="1" applyBorder="1" applyAlignment="1">
      <alignment horizontal="center" vertical="distributed" wrapText="1"/>
    </xf>
    <xf numFmtId="172" fontId="0" fillId="4" borderId="12" xfId="0" applyNumberFormat="1" applyFont="1" applyFill="1" applyBorder="1" applyAlignment="1">
      <alignment horizontal="center" vertical="distributed" wrapText="1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2.1 EnctaInd Empresas 2006 DATOS_INE_nc44707" xfId="22"/>
    <cellStyle name="Normal_EnctaInd Empresas 2001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externalLink" Target="externalLinks/externalLink2.xml" /><Relationship Id="rId45" Type="http://schemas.openxmlformats.org/officeDocument/2006/relationships/externalLink" Target="externalLinks/externalLink3.xml" /><Relationship Id="rId46" Type="http://schemas.openxmlformats.org/officeDocument/2006/relationships/externalLink" Target="externalLinks/externalLink4.xml" /><Relationship Id="rId47" Type="http://schemas.openxmlformats.org/officeDocument/2006/relationships/externalLink" Target="externalLinks/externalLink5.xml" /><Relationship Id="rId48" Type="http://schemas.openxmlformats.org/officeDocument/2006/relationships/externalLink" Target="externalLinks/externalLink6.xml" /><Relationship Id="rId49" Type="http://schemas.openxmlformats.org/officeDocument/2006/relationships/externalLink" Target="externalLinks/externalLink7.xml" /><Relationship Id="rId50" Type="http://schemas.openxmlformats.org/officeDocument/2006/relationships/externalLink" Target="externalLinks/externalLink8.xml" /><Relationship Id="rId51" Type="http://schemas.openxmlformats.org/officeDocument/2006/relationships/externalLink" Target="externalLinks/externalLink9.xml" /><Relationship Id="rId52" Type="http://schemas.openxmlformats.org/officeDocument/2006/relationships/externalLink" Target="externalLinks/externalLink10.xml" /><Relationship Id="rId53" Type="http://schemas.openxmlformats.org/officeDocument/2006/relationships/externalLink" Target="externalLinks/externalLink11.xml" /><Relationship Id="rId54" Type="http://schemas.openxmlformats.org/officeDocument/2006/relationships/externalLink" Target="externalLinks/externalLink12.xml" /><Relationship Id="rId55" Type="http://schemas.openxmlformats.org/officeDocument/2006/relationships/externalLink" Target="externalLinks/externalLink13.xml" /><Relationship Id="rId56" Type="http://schemas.openxmlformats.org/officeDocument/2006/relationships/externalLink" Target="externalLinks/externalLink14.xml" /><Relationship Id="rId5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la Alimentación
según subsector de actividad. Año 2013</a:t>
            </a:r>
          </a:p>
        </c:rich>
      </c:tx>
      <c:layout>
        <c:manualLayout>
          <c:xMode val="factor"/>
          <c:yMode val="factor"/>
          <c:x val="-0.1185"/>
          <c:y val="0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325"/>
          <c:y val="0.3045"/>
          <c:w val="0.51675"/>
          <c:h val="0.426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'16.2.1'!$A$8:$A$20</c:f>
              <c:strCache/>
            </c:strRef>
          </c:cat>
          <c:val>
            <c:numRef>
              <c:f>'16.2.1'!$B$8:$B$20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"/>
          <c:y val="0.01475"/>
          <c:w val="0.304"/>
          <c:h val="0.9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
de Medio Ambiente según subsector de actividad. Año 2013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"/>
          <c:y val="0.268"/>
          <c:w val="0.56575"/>
          <c:h val="0.594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('16.2.3'!$A$8,'16.2.3'!$A$9:$A$9,'16.2.3'!$A$10,'16.2.3'!$A$11)</c:f>
              <c:strCache/>
            </c:strRef>
          </c:cat>
          <c:val>
            <c:numRef>
              <c:f>('16.2.3'!$B$8,'16.2.3'!$B$9,'16.2.3'!$B$10,'16.2.3'!$B$11)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5"/>
          <c:y val="0.30325"/>
          <c:w val="0.35125"/>
          <c:h val="0.30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
de Medio Ambiente según subsector de actividad. Año 2013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25"/>
          <c:y val="0.26725"/>
          <c:w val="0.52625"/>
          <c:h val="0.595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('16.2.3'!$A$8,'16.2.3'!$A$9:$A$9,'16.2.3'!$A$10,'16.2.3'!$A$11)</c:f>
              <c:strCache/>
            </c:strRef>
          </c:cat>
          <c:val>
            <c:numRef>
              <c:f>('16.2.3'!$D$8,'16.2.3'!$D$9,'16.2.3'!$D$10,'16.2.3'!$D$11)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525"/>
          <c:y val="0.31825"/>
          <c:w val="0.3835"/>
          <c:h val="0.29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4875"/>
          <c:w val="0.975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'16.3.1'!$B$8:$B$20</c:f>
              <c:numCache/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'16.3.1'!$C$8:$C$20</c:f>
              <c:numCache/>
            </c:numRef>
          </c:val>
        </c:ser>
        <c:axId val="60582817"/>
        <c:axId val="8374442"/>
      </c:barChart>
      <c:catAx>
        <c:axId val="60582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74442"/>
        <c:crosses val="autoZero"/>
        <c:auto val="1"/>
        <c:lblOffset val="100"/>
        <c:noMultiLvlLbl val="0"/>
      </c:catAx>
      <c:valAx>
        <c:axId val="83744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58281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4"/>
          <c:y val="0.186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5075"/>
          <c:w val="0.97975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'16.3.1'!$E$7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'16.3.1'!$E$8:$E$20</c:f>
              <c:numCache/>
            </c:numRef>
          </c:val>
        </c:ser>
        <c:ser>
          <c:idx val="1"/>
          <c:order val="1"/>
          <c:tx>
            <c:strRef>
              <c:f>'16.3.1'!$F$7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'16.3.1'!$F$8:$F$20</c:f>
              <c:numCache/>
            </c:numRef>
          </c:val>
        </c:ser>
        <c:axId val="8261115"/>
        <c:axId val="7241172"/>
      </c:barChart>
      <c:catAx>
        <c:axId val="826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41172"/>
        <c:crosses val="autoZero"/>
        <c:auto val="1"/>
        <c:lblOffset val="100"/>
        <c:noMultiLvlLbl val="0"/>
      </c:catAx>
      <c:valAx>
        <c:axId val="72411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26111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575"/>
          <c:y val="0.18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275"/>
          <c:w val="0.97075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'16.3.2'!$B$7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'16.3.2'!$B$9:$B$11</c:f>
              <c:numCache/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'16.3.2'!$C$9:$C$11</c:f>
              <c:numCache/>
            </c:numRef>
          </c:val>
        </c:ser>
        <c:axId val="65170549"/>
        <c:axId val="49664030"/>
      </c:barChart>
      <c:catAx>
        <c:axId val="65170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664030"/>
        <c:crosses val="autoZero"/>
        <c:auto val="1"/>
        <c:lblOffset val="100"/>
        <c:noMultiLvlLbl val="0"/>
      </c:catAx>
      <c:valAx>
        <c:axId val="496640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17054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35"/>
          <c:y val="0.2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3285"/>
          <c:w val="0.969"/>
          <c:h val="0.6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'16.3.2'!$E$7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'16.3.2'!$E$9:$E$11</c:f>
              <c:numCache/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'16.3.2'!$F$9:$F$11</c:f>
              <c:numCache/>
            </c:numRef>
          </c:val>
        </c:ser>
        <c:axId val="44323087"/>
        <c:axId val="63363464"/>
      </c:barChart>
      <c:catAx>
        <c:axId val="44323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363464"/>
        <c:crosses val="autoZero"/>
        <c:auto val="1"/>
        <c:lblOffset val="100"/>
        <c:noMultiLvlLbl val="0"/>
      </c:catAx>
      <c:valAx>
        <c:axId val="633634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32308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7"/>
          <c:y val="0.24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de Medio Ambiente 
según subsector de actividad</a:t>
            </a:r>
          </a:p>
        </c:rich>
      </c:tx>
      <c:layout>
        <c:manualLayout>
          <c:xMode val="factor"/>
          <c:yMode val="factor"/>
          <c:x val="-0.01075"/>
          <c:y val="0.01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75"/>
          <c:y val="0.31025"/>
          <c:w val="0.9735"/>
          <c:h val="0.6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'16.3.3'!$B$8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'16.3.3'!$B$9:$B$12</c:f>
              <c:numCache/>
            </c:numRef>
          </c:val>
        </c:ser>
        <c:ser>
          <c:idx val="1"/>
          <c:order val="1"/>
          <c:tx>
            <c:strRef>
              <c:f>'16.3.3'!$C$8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'16.3.3'!$C$9:$C$12</c:f>
              <c:numCache/>
            </c:numRef>
          </c:val>
        </c:ser>
        <c:axId val="33400265"/>
        <c:axId val="32166930"/>
      </c:barChart>
      <c:catAx>
        <c:axId val="3340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166930"/>
        <c:crosses val="autoZero"/>
        <c:auto val="1"/>
        <c:lblOffset val="100"/>
        <c:noMultiLvlLbl val="0"/>
      </c:catAx>
      <c:valAx>
        <c:axId val="321669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40026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7"/>
          <c:y val="0.22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Medio Ambiente 
según subsector de actividad</a:t>
            </a:r>
          </a:p>
        </c:rich>
      </c:tx>
      <c:layout>
        <c:manualLayout>
          <c:xMode val="factor"/>
          <c:yMode val="factor"/>
          <c:x val="0.0495"/>
          <c:y val="-0.006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25"/>
          <c:y val="0.32075"/>
          <c:w val="0.97125"/>
          <c:h val="0.6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'16.3.3'!$E$8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'16.3.3'!$E$9:$E$12</c:f>
              <c:numCache/>
            </c:numRef>
          </c:val>
        </c:ser>
        <c:ser>
          <c:idx val="1"/>
          <c:order val="1"/>
          <c:tx>
            <c:strRef>
              <c:f>'16.3.3'!$F$8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'16.3.3'!$F$9:$F$12</c:f>
              <c:numCache/>
            </c:numRef>
          </c:val>
        </c:ser>
        <c:axId val="21066915"/>
        <c:axId val="55384508"/>
      </c:barChart>
      <c:catAx>
        <c:axId val="21066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384508"/>
        <c:crosses val="autoZero"/>
        <c:auto val="1"/>
        <c:lblOffset val="100"/>
        <c:noMultiLvlLbl val="0"/>
      </c:catAx>
      <c:valAx>
        <c:axId val="553845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06691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15"/>
          <c:y val="0.22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29"/>
          <c:w val="0.97625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/>
            </c:strRef>
          </c:cat>
          <c:val>
            <c:numRef>
              <c:f>'16.8.1'!$D$7:$D$15</c:f>
              <c:numCache/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/>
            </c:strRef>
          </c:cat>
          <c:val>
            <c:numRef>
              <c:f>'16.8.1'!$G$7:$G$15</c:f>
              <c:numCache/>
            </c:numRef>
          </c:val>
        </c:ser>
        <c:axId val="28698525"/>
        <c:axId val="56960134"/>
      </c:barChart>
      <c:catAx>
        <c:axId val="28698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60134"/>
        <c:crosses val="autoZero"/>
        <c:auto val="1"/>
        <c:lblOffset val="100"/>
        <c:noMultiLvlLbl val="0"/>
      </c:catAx>
      <c:valAx>
        <c:axId val="569601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69852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05"/>
          <c:y val="0.1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la Alimentación
según subsector de actividad. Año 2013</a:t>
            </a:r>
          </a:p>
        </c:rich>
      </c:tx>
      <c:layout>
        <c:manualLayout>
          <c:xMode val="factor"/>
          <c:yMode val="factor"/>
          <c:x val="-0.188"/>
          <c:y val="-0.003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31625"/>
          <c:w val="0.51425"/>
          <c:h val="0.410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'16.2.1'!$A$8:$A$20</c:f>
              <c:strCache/>
            </c:strRef>
          </c:cat>
          <c:val>
            <c:numRef>
              <c:f>'16.2.1'!$D$8:$D$20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5"/>
          <c:y val="0.06375"/>
          <c:w val="0.2855"/>
          <c:h val="0.8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83"/>
          <c:w val="0.977"/>
          <c:h val="0.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/>
            </c:strRef>
          </c:cat>
          <c:val>
            <c:numRef>
              <c:f>'16.8.1'!$D$19:$D$22</c:f>
              <c:numCache/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/>
            </c:strRef>
          </c:cat>
          <c:val>
            <c:numRef>
              <c:f>'16.8.1'!$G$19:$G$22</c:f>
              <c:numCache/>
            </c:numRef>
          </c:val>
        </c:ser>
        <c:axId val="42879159"/>
        <c:axId val="50368112"/>
      </c:barChart>
      <c:catAx>
        <c:axId val="42879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368112"/>
        <c:crosses val="autoZero"/>
        <c:auto val="1"/>
        <c:lblOffset val="100"/>
        <c:noMultiLvlLbl val="0"/>
      </c:catAx>
      <c:valAx>
        <c:axId val="503681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87915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275"/>
          <c:y val="0.20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Forestal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5"/>
          <c:y val="0.27225"/>
          <c:w val="0.97725"/>
          <c:h val="0.7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'16.8.2'!$B$5:$D$5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'16.8.2'!$A$7:$A$9</c:f>
              <c:strCache/>
            </c:strRef>
          </c:cat>
          <c:val>
            <c:numRef>
              <c:f>'16.8.2'!$D$7:$D$9</c:f>
              <c:numCache/>
            </c:numRef>
          </c:val>
        </c:ser>
        <c:ser>
          <c:idx val="1"/>
          <c:order val="1"/>
          <c:tx>
            <c:strRef>
              <c:f>'16.8.2'!$E$5:$G$5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'16.8.2'!$A$7:$A$9</c:f>
              <c:strCache/>
            </c:strRef>
          </c:cat>
          <c:val>
            <c:numRef>
              <c:f>'16.8.2'!$G$7:$G$9</c:f>
              <c:numCache/>
            </c:numRef>
          </c:val>
        </c:ser>
        <c:axId val="50659825"/>
        <c:axId val="53285242"/>
      </c:barChart>
      <c:catAx>
        <c:axId val="50659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285242"/>
        <c:crosses val="autoZero"/>
        <c:auto val="1"/>
        <c:lblOffset val="100"/>
        <c:noMultiLvlLbl val="0"/>
      </c:catAx>
      <c:valAx>
        <c:axId val="532852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65982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695"/>
          <c:y val="0.20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Medio Ambiente 
 (Base 2005 = 100)</a:t>
            </a:r>
          </a:p>
        </c:rich>
      </c:tx>
      <c:layout>
        <c:manualLayout>
          <c:xMode val="factor"/>
          <c:yMode val="factor"/>
          <c:x val="0.04525"/>
          <c:y val="-0.005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"/>
          <c:y val="0.373"/>
          <c:w val="0.97375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'16.8.3'!$B$5:$D$5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/>
            </c:strRef>
          </c:cat>
          <c:val>
            <c:numRef>
              <c:f>'16.8.3'!$D$7</c:f>
              <c:numCache/>
            </c:numRef>
          </c:val>
        </c:ser>
        <c:ser>
          <c:idx val="1"/>
          <c:order val="1"/>
          <c:tx>
            <c:strRef>
              <c:f>'16.8.3'!$E$5:$G$5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/>
            </c:strRef>
          </c:cat>
          <c:val>
            <c:numRef>
              <c:f>'16.8.3'!$G$7</c:f>
              <c:numCache/>
            </c:numRef>
          </c:val>
        </c:ser>
        <c:axId val="9805131"/>
        <c:axId val="21137316"/>
      </c:barChart>
      <c:catAx>
        <c:axId val="980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137316"/>
        <c:crosses val="autoZero"/>
        <c:auto val="1"/>
        <c:lblOffset val="100"/>
        <c:noMultiLvlLbl val="0"/>
      </c:catAx>
      <c:valAx>
        <c:axId val="211373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80513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4175"/>
          <c:y val="0.270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de la Alimentación
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44"/>
          <c:w val="0.9762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/>
            </c:strRef>
          </c:cat>
          <c:val>
            <c:numRef>
              <c:f>'16.10.1'!$D$7:$D$15</c:f>
              <c:numCache/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/>
            </c:strRef>
          </c:cat>
          <c:val>
            <c:numRef>
              <c:f>'16.10.1'!$G$7:$G$15</c:f>
              <c:numCache/>
            </c:numRef>
          </c:val>
        </c:ser>
        <c:axId val="56018117"/>
        <c:axId val="34401006"/>
      </c:barChart>
      <c:catAx>
        <c:axId val="56018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01006"/>
        <c:crosses val="autoZero"/>
        <c:auto val="1"/>
        <c:lblOffset val="100"/>
        <c:noMultiLvlLbl val="0"/>
      </c:catAx>
      <c:valAx>
        <c:axId val="344010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01811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125"/>
          <c:y val="0.185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Fabricación de Bebidas 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"/>
          <c:y val="0.2715"/>
          <c:w val="0.976"/>
          <c:h val="0.7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/>
            </c:strRef>
          </c:cat>
          <c:val>
            <c:numRef>
              <c:f>'16.10.1'!$D$19:$D$22</c:f>
              <c:numCache/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/>
            </c:strRef>
          </c:cat>
          <c:val>
            <c:numRef>
              <c:f>'16.10.1'!$G$19:$G$22</c:f>
              <c:numCache/>
            </c:numRef>
          </c:val>
        </c:ser>
        <c:axId val="41173599"/>
        <c:axId val="35018072"/>
      </c:barChart>
      <c:catAx>
        <c:axId val="41173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018072"/>
        <c:crosses val="autoZero"/>
        <c:auto val="1"/>
        <c:lblOffset val="100"/>
        <c:noMultiLvlLbl val="0"/>
      </c:catAx>
      <c:valAx>
        <c:axId val="350180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17359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125"/>
          <c:y val="0.19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Forestal
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321"/>
          <c:w val="0.9755"/>
          <c:h val="0.6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'16.10.2'!$B$5:$D$5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'16.10.2'!$A$7:$A$9</c:f>
              <c:strCache/>
            </c:strRef>
          </c:cat>
          <c:val>
            <c:numRef>
              <c:f>'16.10.2'!$D$7:$D$9</c:f>
              <c:numCache/>
            </c:numRef>
          </c:val>
        </c:ser>
        <c:ser>
          <c:idx val="1"/>
          <c:order val="1"/>
          <c:tx>
            <c:strRef>
              <c:f>'16.10.2'!$E$5:$G$5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'16.10.2'!$A$7:$A$9</c:f>
              <c:strCache/>
            </c:strRef>
          </c:cat>
          <c:val>
            <c:numRef>
              <c:f>'16.10.2'!$G$7:$G$9</c:f>
              <c:numCache/>
            </c:numRef>
          </c:val>
        </c:ser>
        <c:axId val="46727193"/>
        <c:axId val="17891554"/>
      </c:barChart>
      <c:catAx>
        <c:axId val="46727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891554"/>
        <c:crosses val="autoZero"/>
        <c:auto val="1"/>
        <c:lblOffset val="100"/>
        <c:noMultiLvlLbl val="0"/>
      </c:catAx>
      <c:valAx>
        <c:axId val="178915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72719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875"/>
          <c:y val="0.23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25"/>
          <c:y val="0.365"/>
          <c:w val="0.97525"/>
          <c:h val="0.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/>
            </c:strRef>
          </c:cat>
          <c:val>
            <c:numRef>
              <c:f>'16.10.3'!$D$7:$D$8</c:f>
              <c:numCache/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/>
            </c:strRef>
          </c:cat>
          <c:val>
            <c:numRef>
              <c:f>'16.10.3'!$G$7:$G$8</c:f>
              <c:numCache/>
            </c:numRef>
          </c:val>
        </c:ser>
        <c:axId val="26806259"/>
        <c:axId val="39929740"/>
      </c:barChart>
      <c:catAx>
        <c:axId val="2680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929740"/>
        <c:crosses val="autoZero"/>
        <c:auto val="1"/>
        <c:lblOffset val="100"/>
        <c:noMultiLvlLbl val="0"/>
      </c:catAx>
      <c:valAx>
        <c:axId val="399297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80625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075"/>
          <c:y val="0.26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activa, ocupada y parada de la Industria de la Alimentación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21275"/>
          <c:w val="0.95725"/>
          <c:h val="0.758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/>
            </c:strRef>
          </c:cat>
          <c:val>
            <c:numRef>
              <c:f>'16.14'!$B$7:$B$21</c:f>
              <c:numCache/>
            </c:numRef>
          </c:val>
          <c:smooth val="0"/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/>
            </c:strRef>
          </c:cat>
          <c:val>
            <c:numRef>
              <c:f>'16.14'!$C$7:$C$21</c:f>
              <c:numCache/>
            </c:numRef>
          </c:val>
          <c:smooth val="0"/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/>
            </c:strRef>
          </c:cat>
          <c:val>
            <c:numRef>
              <c:f>'16.14'!$D$7:$D$21</c:f>
              <c:numCache/>
            </c:numRef>
          </c:val>
          <c:smooth val="0"/>
        </c:ser>
        <c:axId val="23823341"/>
        <c:axId val="13083478"/>
      </c:lineChart>
      <c:catAx>
        <c:axId val="23823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083478"/>
        <c:crosses val="autoZero"/>
        <c:auto val="1"/>
        <c:lblOffset val="100"/>
        <c:noMultiLvlLbl val="0"/>
      </c:catAx>
      <c:valAx>
        <c:axId val="130834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82334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715"/>
          <c:y val="0.171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GRAFICO: Valor de los alimentos comprados según destino de la compra (millones de euros)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1675"/>
          <c:y val="0.177"/>
          <c:w val="0.884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'16.17 '!$C$5:$D$5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'16.17 '!$E$6:$F$7</c:f>
              <c:multiLvlStrCache/>
            </c:multiLvlStrRef>
          </c:cat>
          <c:val>
            <c:numRef>
              <c:f>'16.17 '!$C$48</c:f>
              <c:numCache/>
            </c:numRef>
          </c:val>
        </c:ser>
        <c:ser>
          <c:idx val="1"/>
          <c:order val="1"/>
          <c:tx>
            <c:strRef>
              <c:f>'16.17 '!$E$5:$F$5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'16.17 '!$E$6:$F$7</c:f>
              <c:multiLvlStrCache/>
            </c:multiLvlStrRef>
          </c:cat>
          <c:val>
            <c:numRef>
              <c:f>'16.17 '!$E$48</c:f>
              <c:numCache/>
            </c:numRef>
          </c:val>
        </c:ser>
        <c:axId val="50642439"/>
        <c:axId val="53128768"/>
      </c:barChart>
      <c:catAx>
        <c:axId val="50642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28768"/>
        <c:crosses val="autoZero"/>
        <c:auto val="1"/>
        <c:lblOffset val="100"/>
        <c:noMultiLvlLbl val="0"/>
      </c:catAx>
      <c:valAx>
        <c:axId val="531287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42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93725"/>
          <c:w val="0.68325"/>
          <c:h val="0.051"/>
        </c:manualLayout>
      </c:layout>
      <c:overlay val="0"/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GRÁFICO: Cantidad comprada total por persona según producto. Año 2013</a:t>
            </a:r>
          </a:p>
        </c:rich>
      </c:tx>
      <c:layout>
        <c:manualLayout>
          <c:xMode val="factor"/>
          <c:yMode val="factor"/>
          <c:x val="-0.01625"/>
          <c:y val="-0.02"/>
        </c:manualLayout>
      </c:layout>
      <c:spPr>
        <a:noFill/>
      </c:spPr>
    </c:title>
    <c:plotArea>
      <c:layout>
        <c:manualLayout>
          <c:xMode val="edge"/>
          <c:yMode val="edge"/>
          <c:x val="0"/>
          <c:y val="0.03475"/>
          <c:w val="1"/>
          <c:h val="0.63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'16.18'!$A$8</c:f>
              <c:strCache>
                <c:ptCount val="1"/>
                <c:pt idx="0">
                  <c:v>Huevos (kgs)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'16.18'!$E$8</c:f>
              <c:numCache/>
            </c:numRef>
          </c:val>
        </c:ser>
        <c:ser>
          <c:idx val="1"/>
          <c:order val="1"/>
          <c:tx>
            <c:strRef>
              <c:f>'16.18'!$A$9</c:f>
              <c:strCache>
                <c:ptCount val="1"/>
                <c:pt idx="0">
                  <c:v>Carne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'16.18'!$E$9</c:f>
              <c:numCache/>
            </c:numRef>
          </c:val>
        </c:ser>
        <c:ser>
          <c:idx val="2"/>
          <c:order val="2"/>
          <c:tx>
            <c:strRef>
              <c:f>'16.18'!$A$10</c:f>
              <c:strCache>
                <c:ptCount val="1"/>
                <c:pt idx="0">
                  <c:v>Pesca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'16.18'!$E$10</c:f>
              <c:numCache/>
            </c:numRef>
          </c:val>
        </c:ser>
        <c:ser>
          <c:idx val="3"/>
          <c:order val="3"/>
          <c:tx>
            <c:strRef>
              <c:f>'16.18'!$A$11</c:f>
              <c:strCache>
                <c:ptCount val="1"/>
                <c:pt idx="0">
                  <c:v>Leche líquida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'16.18'!$E$11</c:f>
              <c:numCache/>
            </c:numRef>
          </c:val>
        </c:ser>
        <c:ser>
          <c:idx val="4"/>
          <c:order val="4"/>
          <c:tx>
            <c:strRef>
              <c:f>'16.18'!$A$12</c:f>
              <c:strCache>
                <c:ptCount val="1"/>
                <c:pt idx="0">
                  <c:v>Otras leches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'16.18'!$E$12</c:f>
              <c:numCache/>
            </c:numRef>
          </c:val>
        </c:ser>
        <c:ser>
          <c:idx val="5"/>
          <c:order val="5"/>
          <c:tx>
            <c:strRef>
              <c:f>'16.18'!$A$13</c:f>
              <c:strCache>
                <c:ptCount val="1"/>
                <c:pt idx="0">
                  <c:v>Derivados lácteos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'16.18'!$E$13</c:f>
              <c:numCache/>
            </c:numRef>
          </c:val>
        </c:ser>
        <c:ser>
          <c:idx val="6"/>
          <c:order val="6"/>
          <c:tx>
            <c:strRef>
              <c:f>'16.18'!$A$14</c:f>
              <c:strCache>
                <c:ptCount val="1"/>
                <c:pt idx="0">
                  <c:v>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'16.18'!$E$14</c:f>
              <c:numCache/>
            </c:numRef>
          </c:val>
        </c:ser>
        <c:ser>
          <c:idx val="7"/>
          <c:order val="7"/>
          <c:tx>
            <c:strRef>
              <c:f>'16.18'!$A$15</c:f>
              <c:strCache>
                <c:ptCount val="1"/>
                <c:pt idx="0">
                  <c:v>Bollería/pastelería/galletas/cereales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'16.18'!$E$15</c:f>
              <c:numCache/>
            </c:numRef>
          </c:val>
        </c:ser>
        <c:ser>
          <c:idx val="8"/>
          <c:order val="8"/>
          <c:tx>
            <c:strRef>
              <c:f>'16.18'!$A$16</c:f>
              <c:strCache>
                <c:ptCount val="1"/>
                <c:pt idx="0">
                  <c:v>Chocolates/cacaos/sucedaneos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'16.18'!$E$16</c:f>
              <c:numCache/>
            </c:numRef>
          </c:val>
        </c:ser>
        <c:ser>
          <c:idx val="9"/>
          <c:order val="9"/>
          <c:tx>
            <c:strRef>
              <c:f>'16.18'!$A$17</c:f>
              <c:strCache>
                <c:ptCount val="1"/>
                <c:pt idx="0">
                  <c:v>Cafes e infusiones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'16.18'!$E$17</c:f>
              <c:numCache/>
            </c:numRef>
          </c:val>
        </c:ser>
        <c:ser>
          <c:idx val="10"/>
          <c:order val="10"/>
          <c:tx>
            <c:strRef>
              <c:f>'16.18'!$A$18</c:f>
              <c:strCache>
                <c:ptCount val="1"/>
                <c:pt idx="0">
                  <c:v>Arroz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'16.18'!$E$18</c:f>
              <c:numCache/>
            </c:numRef>
          </c:val>
        </c:ser>
        <c:ser>
          <c:idx val="11"/>
          <c:order val="11"/>
          <c:tx>
            <c:strRef>
              <c:f>'16.18'!$A$19</c:f>
              <c:strCache>
                <c:ptCount val="1"/>
                <c:pt idx="0">
                  <c:v>Pastas alimenticias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'16.18'!$E$19</c:f>
              <c:numCache/>
            </c:numRef>
          </c:val>
        </c:ser>
        <c:ser>
          <c:idx val="12"/>
          <c:order val="12"/>
          <c:tx>
            <c:strRef>
              <c:f>'16.18'!$A$20</c:f>
              <c:strCache>
                <c:ptCount val="1"/>
                <c:pt idx="0">
                  <c:v>Azucar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'16.18'!$E$20</c:f>
              <c:numCache/>
            </c:numRef>
          </c:val>
        </c:ser>
        <c:ser>
          <c:idx val="13"/>
          <c:order val="13"/>
          <c:tx>
            <c:strRef>
              <c:f>'16.18'!$A$21</c:f>
              <c:strCache>
                <c:ptCount val="1"/>
                <c:pt idx="0">
                  <c:v>Legumbres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'16.18'!$E$21</c:f>
              <c:numCache/>
            </c:numRef>
          </c:val>
        </c:ser>
        <c:ser>
          <c:idx val="14"/>
          <c:order val="14"/>
          <c:tx>
            <c:strRef>
              <c:f>'16.18'!$A$22</c:f>
              <c:strCache>
                <c:ptCount val="1"/>
                <c:pt idx="0">
                  <c:v>Aceites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'16.18'!$E$22</c:f>
              <c:numCache/>
            </c:numRef>
          </c:val>
        </c:ser>
        <c:ser>
          <c:idx val="15"/>
          <c:order val="15"/>
          <c:tx>
            <c:strRef>
              <c:f>'16.18'!$A$23</c:f>
              <c:strCache>
                <c:ptCount val="1"/>
                <c:pt idx="0">
                  <c:v>Aceites oliva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'16.18'!$E$23</c:f>
              <c:numCache/>
            </c:numRef>
          </c:val>
        </c:ser>
        <c:ser>
          <c:idx val="16"/>
          <c:order val="16"/>
          <c:tx>
            <c:strRef>
              <c:f>'16.18'!$A$24</c:f>
              <c:strCache>
                <c:ptCount val="1"/>
                <c:pt idx="0">
                  <c:v>Aceites girasol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'16.18'!$E$24</c:f>
              <c:numCache/>
            </c:numRef>
          </c:val>
        </c:ser>
        <c:ser>
          <c:idx val="17"/>
          <c:order val="17"/>
          <c:tx>
            <c:strRef>
              <c:f>'16.18'!$A$25</c:f>
              <c:strCache>
                <c:ptCount val="1"/>
                <c:pt idx="0">
                  <c:v>Margarina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'16.18'!$E$25</c:f>
              <c:numCache/>
            </c:numRef>
          </c:val>
        </c:ser>
        <c:ser>
          <c:idx val="18"/>
          <c:order val="18"/>
          <c:tx>
            <c:strRef>
              <c:f>'16.18'!$A$26</c:f>
              <c:strCache>
                <c:ptCount val="1"/>
                <c:pt idx="0">
                  <c:v>Patatas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'16.18'!$E$26</c:f>
              <c:numCache/>
            </c:numRef>
          </c:val>
        </c:ser>
        <c:ser>
          <c:idx val="19"/>
          <c:order val="19"/>
          <c:tx>
            <c:strRef>
              <c:f>'16.18'!$A$27</c:f>
              <c:strCache>
                <c:ptCount val="1"/>
                <c:pt idx="0">
                  <c:v>Patatas congeladas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'16.18'!$E$27</c:f>
              <c:numCache/>
            </c:numRef>
          </c:val>
        </c:ser>
        <c:ser>
          <c:idx val="20"/>
          <c:order val="20"/>
          <c:tx>
            <c:strRef>
              <c:f>'16.18'!$A$28</c:f>
              <c:strCache>
                <c:ptCount val="1"/>
                <c:pt idx="0">
                  <c:v>Patatas procesadas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'16.18'!$E$28</c:f>
              <c:numCache/>
            </c:numRef>
          </c:val>
        </c:ser>
        <c:ser>
          <c:idx val="21"/>
          <c:order val="21"/>
          <c:tx>
            <c:strRef>
              <c:f>'16.18'!$A$29</c:f>
              <c:strCache>
                <c:ptCount val="1"/>
                <c:pt idx="0">
                  <c:v>Verduras/hortalizas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'16.18'!$E$29</c:f>
              <c:numCache/>
            </c:numRef>
          </c:val>
        </c:ser>
        <c:ser>
          <c:idx val="22"/>
          <c:order val="22"/>
          <c:tx>
            <c:strRef>
              <c:f>'16.18'!$A$30</c:f>
              <c:strCache>
                <c:ptCount val="1"/>
                <c:pt idx="0">
                  <c:v>Frutas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'16.18'!$E$30</c:f>
              <c:numCache/>
            </c:numRef>
          </c:val>
        </c:ser>
        <c:ser>
          <c:idx val="23"/>
          <c:order val="23"/>
          <c:tx>
            <c:strRef>
              <c:f>'16.18'!$A$31</c:f>
              <c:strCache>
                <c:ptCount val="1"/>
                <c:pt idx="0">
                  <c:v>Aceitunas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'16.18'!$E$31</c:f>
              <c:numCache/>
            </c:numRef>
          </c:val>
        </c:ser>
        <c:ser>
          <c:idx val="24"/>
          <c:order val="24"/>
          <c:tx>
            <c:strRef>
              <c:f>'16.18'!$A$32</c:f>
              <c:strCache>
                <c:ptCount val="1"/>
                <c:pt idx="0">
                  <c:v>Frutos secos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'16.18'!$E$32</c:f>
              <c:numCache/>
            </c:numRef>
          </c:val>
        </c:ser>
        <c:ser>
          <c:idx val="25"/>
          <c:order val="25"/>
          <c:tx>
            <c:strRef>
              <c:f>'16.18'!$A$33</c:f>
              <c:strCache>
                <c:ptCount val="1"/>
                <c:pt idx="0">
                  <c:v>Frutas y hortalizas transformadas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'16.18'!$E$33</c:f>
              <c:numCache/>
            </c:numRef>
          </c:val>
        </c:ser>
        <c:ser>
          <c:idx val="26"/>
          <c:order val="26"/>
          <c:tx>
            <c:strRef>
              <c:f>'16.18'!$A$34</c:f>
              <c:strCache>
                <c:ptCount val="1"/>
                <c:pt idx="0">
                  <c:v>Platos preparados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'16.18'!$E$34</c:f>
              <c:numCache/>
            </c:numRef>
          </c:val>
        </c:ser>
        <c:ser>
          <c:idx val="27"/>
          <c:order val="27"/>
          <c:tx>
            <c:strRef>
              <c:f>'16.18'!$A$35</c:f>
              <c:strCache>
                <c:ptCount val="1"/>
                <c:pt idx="0">
                  <c:v>Salsas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'16.18'!$E$35</c:f>
              <c:numCache/>
            </c:numRef>
          </c:val>
        </c:ser>
        <c:ser>
          <c:idx val="28"/>
          <c:order val="28"/>
          <c:tx>
            <c:strRef>
              <c:f>'16.18'!$A$36</c:f>
              <c:strCache>
                <c:ptCount val="1"/>
                <c:pt idx="0">
                  <c:v>T.vinos vinos.cprd tranquilo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'16.18'!$E$36</c:f>
              <c:numCache/>
            </c:numRef>
          </c:val>
        </c:ser>
        <c:ser>
          <c:idx val="29"/>
          <c:order val="29"/>
          <c:tx>
            <c:strRef>
              <c:f>'16.18'!$A$37</c:f>
              <c:strCache>
                <c:ptCount val="1"/>
                <c:pt idx="0">
                  <c:v>Vino de mesa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'16.18'!$E$37</c:f>
              <c:numCache/>
            </c:numRef>
          </c:val>
        </c:ser>
        <c:ser>
          <c:idx val="30"/>
          <c:order val="30"/>
          <c:tx>
            <c:strRef>
              <c:f>'16.18'!$A$38</c:f>
              <c:strCache>
                <c:ptCount val="1"/>
                <c:pt idx="0">
                  <c:v>Espumosos y cavas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'16.18'!$E$38</c:f>
              <c:numCache/>
            </c:numRef>
          </c:val>
        </c:ser>
        <c:ser>
          <c:idx val="31"/>
          <c:order val="31"/>
          <c:tx>
            <c:strRef>
              <c:f>'16.18'!$A$39</c:f>
              <c:strCache>
                <c:ptCount val="1"/>
                <c:pt idx="0">
                  <c:v>Otros vinos (***)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'16.18'!$E$39</c:f>
              <c:numCache/>
            </c:numRef>
          </c:val>
        </c:ser>
        <c:ser>
          <c:idx val="32"/>
          <c:order val="32"/>
          <c:tx>
            <c:strRef>
              <c:f>'16.18'!$A$40</c:f>
              <c:strCache>
                <c:ptCount val="1"/>
                <c:pt idx="0">
                  <c:v>Cervezas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'16.18'!$E$40</c:f>
              <c:numCache/>
            </c:numRef>
          </c:val>
        </c:ser>
        <c:ser>
          <c:idx val="33"/>
          <c:order val="33"/>
          <c:tx>
            <c:strRef>
              <c:f>'16.18'!$A$41</c:f>
              <c:strCache>
                <c:ptCount val="1"/>
                <c:pt idx="0">
                  <c:v>Bebidas espirituosas (*****)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'16.18'!$E$41</c:f>
              <c:numCache/>
            </c:numRef>
          </c:val>
        </c:ser>
        <c:ser>
          <c:idx val="34"/>
          <c:order val="34"/>
          <c:tx>
            <c:strRef>
              <c:f>'16.18'!$A$42</c:f>
              <c:strCache>
                <c:ptCount val="1"/>
                <c:pt idx="0">
                  <c:v>Zumos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'16.18'!$E$42</c:f>
              <c:numCache/>
            </c:numRef>
          </c:val>
        </c:ser>
        <c:ser>
          <c:idx val="35"/>
          <c:order val="35"/>
          <c:tx>
            <c:strRef>
              <c:f>'16.18'!$A$43</c:f>
              <c:strCache>
                <c:ptCount val="1"/>
                <c:pt idx="0">
                  <c:v>Agua mineral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'16.18'!$E$43</c:f>
              <c:numCache/>
            </c:numRef>
          </c:val>
        </c:ser>
        <c:ser>
          <c:idx val="36"/>
          <c:order val="36"/>
          <c:tx>
            <c:strRef>
              <c:f>'16.18'!$A$44</c:f>
              <c:strCache>
                <c:ptCount val="1"/>
                <c:pt idx="0">
                  <c:v>Gaseosas y bebidas refrescantes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'16.18'!$E$44</c:f>
              <c:numCache/>
            </c:numRef>
          </c:val>
        </c:ser>
        <c:axId val="8396865"/>
        <c:axId val="8462922"/>
      </c:barChart>
      <c:catAx>
        <c:axId val="8396865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8462922"/>
        <c:crosses val="autoZero"/>
        <c:auto val="1"/>
        <c:lblOffset val="100"/>
        <c:tickLblSkip val="2"/>
        <c:noMultiLvlLbl val="0"/>
      </c:catAx>
      <c:valAx>
        <c:axId val="846292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8396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
según subsector de actividad. Año 2013</a:t>
            </a:r>
          </a:p>
        </c:rich>
      </c:tx>
      <c:layout>
        <c:manualLayout>
          <c:xMode val="factor"/>
          <c:yMode val="factor"/>
          <c:x val="-0.01175"/>
          <c:y val="0.017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25"/>
          <c:y val="0.271"/>
          <c:w val="0.53325"/>
          <c:h val="0.59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('16.2.2'!$A$8,'16.2.2'!$A$10,'16.2.2'!$A$11)</c:f>
              <c:strCache/>
            </c:strRef>
          </c:cat>
          <c:val>
            <c:numRef>
              <c:f>'16.2.2'!$C$9:$C$11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75"/>
          <c:y val="0.44725"/>
          <c:w val="0.31175"/>
          <c:h val="0.43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2013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25"/>
          <c:y val="0.297"/>
          <c:w val="0.5385"/>
          <c:h val="0.509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('16.2.2'!$A$8,'16.2.2'!$A$10,'16.2.2'!$A$11)</c:f>
              <c:strCache/>
            </c:strRef>
          </c:cat>
          <c:val>
            <c:numRef>
              <c:f>'16.2.2'!$E$9:$E$11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"/>
          <c:y val="0.45"/>
          <c:w val="0.30675"/>
          <c:h val="0.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66675</xdr:rowOff>
    </xdr:from>
    <xdr:to>
      <xdr:col>7</xdr:col>
      <xdr:colOff>28575</xdr:colOff>
      <xdr:row>55</xdr:row>
      <xdr:rowOff>0</xdr:rowOff>
    </xdr:to>
    <xdr:graphicFrame>
      <xdr:nvGraphicFramePr>
        <xdr:cNvPr id="1" name="Chart 2"/>
        <xdr:cNvGraphicFramePr/>
      </xdr:nvGraphicFramePr>
      <xdr:xfrm>
        <a:off x="66675" y="4848225"/>
        <a:ext cx="98869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56</xdr:row>
      <xdr:rowOff>66675</xdr:rowOff>
    </xdr:from>
    <xdr:to>
      <xdr:col>7</xdr:col>
      <xdr:colOff>66675</xdr:colOff>
      <xdr:row>83</xdr:row>
      <xdr:rowOff>76200</xdr:rowOff>
    </xdr:to>
    <xdr:graphicFrame>
      <xdr:nvGraphicFramePr>
        <xdr:cNvPr id="2" name="Chart 3"/>
        <xdr:cNvGraphicFramePr/>
      </xdr:nvGraphicFramePr>
      <xdr:xfrm>
        <a:off x="85725" y="9382125"/>
        <a:ext cx="990600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66675" y="5534025"/>
        <a:ext cx="106013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58</xdr:row>
      <xdr:rowOff>152400</xdr:rowOff>
    </xdr:from>
    <xdr:to>
      <xdr:col>7</xdr:col>
      <xdr:colOff>152400</xdr:colOff>
      <xdr:row>85</xdr:row>
      <xdr:rowOff>66675</xdr:rowOff>
    </xdr:to>
    <xdr:graphicFrame>
      <xdr:nvGraphicFramePr>
        <xdr:cNvPr id="2" name="Chart 2"/>
        <xdr:cNvGraphicFramePr/>
      </xdr:nvGraphicFramePr>
      <xdr:xfrm>
        <a:off x="123825" y="10029825"/>
        <a:ext cx="104679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114300</xdr:rowOff>
    </xdr:from>
    <xdr:to>
      <xdr:col>7</xdr:col>
      <xdr:colOff>66675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314325" y="1990725"/>
        <a:ext cx="107537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</xdr:row>
      <xdr:rowOff>0</xdr:rowOff>
    </xdr:from>
    <xdr:to>
      <xdr:col>7</xdr:col>
      <xdr:colOff>495300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238125" y="1876425"/>
        <a:ext cx="10077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28575</xdr:rowOff>
    </xdr:from>
    <xdr:to>
      <xdr:col>5</xdr:col>
      <xdr:colOff>66675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85725" y="4410075"/>
        <a:ext cx="55530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2</xdr:row>
      <xdr:rowOff>142875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8420100" y="533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66675</xdr:rowOff>
    </xdr:from>
    <xdr:to>
      <xdr:col>6</xdr:col>
      <xdr:colOff>676275</xdr:colOff>
      <xdr:row>87</xdr:row>
      <xdr:rowOff>104775</xdr:rowOff>
    </xdr:to>
    <xdr:graphicFrame>
      <xdr:nvGraphicFramePr>
        <xdr:cNvPr id="1" name="Chart 2"/>
        <xdr:cNvGraphicFramePr/>
      </xdr:nvGraphicFramePr>
      <xdr:xfrm>
        <a:off x="47625" y="10372725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52</xdr:row>
      <xdr:rowOff>104775</xdr:rowOff>
    </xdr:from>
    <xdr:to>
      <xdr:col>6</xdr:col>
      <xdr:colOff>619125</xdr:colOff>
      <xdr:row>103</xdr:row>
      <xdr:rowOff>66675</xdr:rowOff>
    </xdr:to>
    <xdr:graphicFrame>
      <xdr:nvGraphicFramePr>
        <xdr:cNvPr id="1" name="Chart 1"/>
        <xdr:cNvGraphicFramePr/>
      </xdr:nvGraphicFramePr>
      <xdr:xfrm>
        <a:off x="142875" y="8715375"/>
        <a:ext cx="7915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17</xdr:row>
      <xdr:rowOff>66675</xdr:rowOff>
    </xdr:from>
    <xdr:to>
      <xdr:col>7</xdr:col>
      <xdr:colOff>142875</xdr:colOff>
      <xdr:row>42</xdr:row>
      <xdr:rowOff>0</xdr:rowOff>
    </xdr:to>
    <xdr:graphicFrame>
      <xdr:nvGraphicFramePr>
        <xdr:cNvPr id="1" name="Chart 2"/>
        <xdr:cNvGraphicFramePr/>
      </xdr:nvGraphicFramePr>
      <xdr:xfrm>
        <a:off x="381000" y="2924175"/>
        <a:ext cx="83439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43</xdr:row>
      <xdr:rowOff>0</xdr:rowOff>
    </xdr:from>
    <xdr:to>
      <xdr:col>7</xdr:col>
      <xdr:colOff>190500</xdr:colOff>
      <xdr:row>68</xdr:row>
      <xdr:rowOff>28575</xdr:rowOff>
    </xdr:to>
    <xdr:graphicFrame>
      <xdr:nvGraphicFramePr>
        <xdr:cNvPr id="2" name="Chart 3"/>
        <xdr:cNvGraphicFramePr/>
      </xdr:nvGraphicFramePr>
      <xdr:xfrm>
        <a:off x="295275" y="7210425"/>
        <a:ext cx="84772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3" name="Chart 4"/>
        <xdr:cNvGraphicFramePr/>
      </xdr:nvGraphicFramePr>
      <xdr:xfrm>
        <a:off x="1019175" y="7210425"/>
        <a:ext cx="6448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43</xdr:row>
      <xdr:rowOff>0</xdr:rowOff>
    </xdr:from>
    <xdr:to>
      <xdr:col>5</xdr:col>
      <xdr:colOff>19050</xdr:colOff>
      <xdr:row>43</xdr:row>
      <xdr:rowOff>0</xdr:rowOff>
    </xdr:to>
    <xdr:graphicFrame>
      <xdr:nvGraphicFramePr>
        <xdr:cNvPr id="4" name="Chart 5"/>
        <xdr:cNvGraphicFramePr/>
      </xdr:nvGraphicFramePr>
      <xdr:xfrm>
        <a:off x="1028700" y="7210425"/>
        <a:ext cx="64579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1019175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5" name="Chart 8"/>
        <xdr:cNvGraphicFramePr/>
      </xdr:nvGraphicFramePr>
      <xdr:xfrm>
        <a:off x="1019175" y="7210425"/>
        <a:ext cx="64484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1028700</xdr:colOff>
      <xdr:row>43</xdr:row>
      <xdr:rowOff>0</xdr:rowOff>
    </xdr:from>
    <xdr:to>
      <xdr:col>5</xdr:col>
      <xdr:colOff>19050</xdr:colOff>
      <xdr:row>43</xdr:row>
      <xdr:rowOff>0</xdr:rowOff>
    </xdr:to>
    <xdr:graphicFrame>
      <xdr:nvGraphicFramePr>
        <xdr:cNvPr id="6" name="Chart 9"/>
        <xdr:cNvGraphicFramePr/>
      </xdr:nvGraphicFramePr>
      <xdr:xfrm>
        <a:off x="1028700" y="7210425"/>
        <a:ext cx="64579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981075" y="752475"/>
        <a:ext cx="7667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000125" y="752475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24</xdr:row>
      <xdr:rowOff>104775</xdr:rowOff>
    </xdr:from>
    <xdr:to>
      <xdr:col>5</xdr:col>
      <xdr:colOff>1038225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428625" y="4095750"/>
        <a:ext cx="9296400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457200</xdr:colOff>
      <xdr:row>50</xdr:row>
      <xdr:rowOff>28575</xdr:rowOff>
    </xdr:from>
    <xdr:to>
      <xdr:col>5</xdr:col>
      <xdr:colOff>1057275</xdr:colOff>
      <xdr:row>74</xdr:row>
      <xdr:rowOff>104775</xdr:rowOff>
    </xdr:to>
    <xdr:graphicFrame>
      <xdr:nvGraphicFramePr>
        <xdr:cNvPr id="4" name="Chart 4"/>
        <xdr:cNvGraphicFramePr/>
      </xdr:nvGraphicFramePr>
      <xdr:xfrm>
        <a:off x="457200" y="8229600"/>
        <a:ext cx="9286875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28</xdr:row>
      <xdr:rowOff>66675</xdr:rowOff>
    </xdr:from>
    <xdr:to>
      <xdr:col>7</xdr:col>
      <xdr:colOff>304800</xdr:colOff>
      <xdr:row>55</xdr:row>
      <xdr:rowOff>57150</xdr:rowOff>
    </xdr:to>
    <xdr:graphicFrame>
      <xdr:nvGraphicFramePr>
        <xdr:cNvPr id="1" name="Chart 3"/>
        <xdr:cNvGraphicFramePr/>
      </xdr:nvGraphicFramePr>
      <xdr:xfrm>
        <a:off x="161925" y="4914900"/>
        <a:ext cx="98298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56</xdr:row>
      <xdr:rowOff>104775</xdr:rowOff>
    </xdr:from>
    <xdr:to>
      <xdr:col>7</xdr:col>
      <xdr:colOff>323850</xdr:colOff>
      <xdr:row>83</xdr:row>
      <xdr:rowOff>9525</xdr:rowOff>
    </xdr:to>
    <xdr:graphicFrame>
      <xdr:nvGraphicFramePr>
        <xdr:cNvPr id="2" name="Chart 4"/>
        <xdr:cNvGraphicFramePr/>
      </xdr:nvGraphicFramePr>
      <xdr:xfrm>
        <a:off x="114300" y="9486900"/>
        <a:ext cx="98964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16</xdr:row>
      <xdr:rowOff>152400</xdr:rowOff>
    </xdr:from>
    <xdr:to>
      <xdr:col>6</xdr:col>
      <xdr:colOff>790575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228600" y="2905125"/>
        <a:ext cx="76009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43</xdr:row>
      <xdr:rowOff>28575</xdr:rowOff>
    </xdr:from>
    <xdr:to>
      <xdr:col>6</xdr:col>
      <xdr:colOff>809625</xdr:colOff>
      <xdr:row>68</xdr:row>
      <xdr:rowOff>38100</xdr:rowOff>
    </xdr:to>
    <xdr:graphicFrame>
      <xdr:nvGraphicFramePr>
        <xdr:cNvPr id="2" name="Chart 2"/>
        <xdr:cNvGraphicFramePr/>
      </xdr:nvGraphicFramePr>
      <xdr:xfrm>
        <a:off x="228600" y="7153275"/>
        <a:ext cx="76200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24</xdr:row>
      <xdr:rowOff>47625</xdr:rowOff>
    </xdr:from>
    <xdr:to>
      <xdr:col>6</xdr:col>
      <xdr:colOff>428625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495300" y="4095750"/>
        <a:ext cx="84391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504825</xdr:colOff>
      <xdr:row>51</xdr:row>
      <xdr:rowOff>0</xdr:rowOff>
    </xdr:from>
    <xdr:to>
      <xdr:col>6</xdr:col>
      <xdr:colOff>447675</xdr:colOff>
      <xdr:row>76</xdr:row>
      <xdr:rowOff>9525</xdr:rowOff>
    </xdr:to>
    <xdr:graphicFrame>
      <xdr:nvGraphicFramePr>
        <xdr:cNvPr id="2" name="Chart 2"/>
        <xdr:cNvGraphicFramePr/>
      </xdr:nvGraphicFramePr>
      <xdr:xfrm>
        <a:off x="504825" y="8420100"/>
        <a:ext cx="84486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142875</xdr:rowOff>
    </xdr:from>
    <xdr:to>
      <xdr:col>7</xdr:col>
      <xdr:colOff>190500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66675" y="5343525"/>
        <a:ext cx="105632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59</xdr:row>
      <xdr:rowOff>9525</xdr:rowOff>
    </xdr:from>
    <xdr:to>
      <xdr:col>7</xdr:col>
      <xdr:colOff>152400</xdr:colOff>
      <xdr:row>83</xdr:row>
      <xdr:rowOff>85725</xdr:rowOff>
    </xdr:to>
    <xdr:graphicFrame>
      <xdr:nvGraphicFramePr>
        <xdr:cNvPr id="2" name="Chart 2"/>
        <xdr:cNvGraphicFramePr/>
      </xdr:nvGraphicFramePr>
      <xdr:xfrm>
        <a:off x="47625" y="9906000"/>
        <a:ext cx="105441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12</xdr:row>
      <xdr:rowOff>142875</xdr:rowOff>
    </xdr:from>
    <xdr:to>
      <xdr:col>7</xdr:col>
      <xdr:colOff>190500</xdr:colOff>
      <xdr:row>39</xdr:row>
      <xdr:rowOff>104775</xdr:rowOff>
    </xdr:to>
    <xdr:graphicFrame>
      <xdr:nvGraphicFramePr>
        <xdr:cNvPr id="1" name="Chart 2"/>
        <xdr:cNvGraphicFramePr/>
      </xdr:nvGraphicFramePr>
      <xdr:xfrm>
        <a:off x="304800" y="2524125"/>
        <a:ext cx="103060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12</xdr:row>
      <xdr:rowOff>47625</xdr:rowOff>
    </xdr:from>
    <xdr:to>
      <xdr:col>6</xdr:col>
      <xdr:colOff>923925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485775" y="2657475"/>
        <a:ext cx="93821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29"/>
  <sheetViews>
    <sheetView showGridLines="0" view="pageBreakPreview" zoomScale="75" zoomScaleNormal="75" zoomScaleSheetLayoutView="75" workbookViewId="0" topLeftCell="A1">
      <selection activeCell="A5" sqref="A5:F7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79" t="s">
        <v>170</v>
      </c>
      <c r="B1" s="379"/>
      <c r="C1" s="379"/>
      <c r="D1" s="379"/>
      <c r="E1" s="379"/>
      <c r="F1" s="379"/>
      <c r="G1" s="53"/>
      <c r="H1" s="54"/>
      <c r="I1" s="54"/>
      <c r="J1" s="54"/>
    </row>
    <row r="2" spans="1:7" ht="12.75" customHeight="1">
      <c r="A2" s="21"/>
      <c r="B2" s="6"/>
      <c r="C2" s="6"/>
      <c r="D2" s="6"/>
      <c r="E2" s="6"/>
      <c r="F2" s="6"/>
      <c r="G2" s="53"/>
    </row>
    <row r="3" spans="1:7" ht="15" customHeight="1">
      <c r="A3" s="389" t="s">
        <v>387</v>
      </c>
      <c r="B3" s="389"/>
      <c r="C3" s="389"/>
      <c r="D3" s="389"/>
      <c r="E3" s="389"/>
      <c r="F3" s="389"/>
      <c r="G3" s="65"/>
    </row>
    <row r="4" spans="1:7" ht="12.75" customHeight="1" thickBot="1">
      <c r="A4" s="89"/>
      <c r="B4" s="89"/>
      <c r="C4" s="89"/>
      <c r="D4" s="89"/>
      <c r="E4" s="89"/>
      <c r="F4" s="89"/>
      <c r="G4" s="53"/>
    </row>
    <row r="5" spans="1:7" ht="19.5" customHeight="1">
      <c r="A5" s="380" t="s">
        <v>0</v>
      </c>
      <c r="B5" s="387" t="s">
        <v>1</v>
      </c>
      <c r="C5" s="388"/>
      <c r="D5" s="383" t="s">
        <v>2</v>
      </c>
      <c r="E5" s="384"/>
      <c r="F5" s="346" t="s">
        <v>126</v>
      </c>
      <c r="G5" s="53"/>
    </row>
    <row r="6" spans="1:7" ht="12.75" customHeight="1">
      <c r="A6" s="381"/>
      <c r="B6" s="385" t="s">
        <v>3</v>
      </c>
      <c r="C6" s="377" t="s">
        <v>138</v>
      </c>
      <c r="D6" s="377" t="s">
        <v>3</v>
      </c>
      <c r="E6" s="377" t="s">
        <v>138</v>
      </c>
      <c r="F6" s="347" t="s">
        <v>125</v>
      </c>
      <c r="G6" s="53"/>
    </row>
    <row r="7" spans="1:7" ht="12.75" customHeight="1" thickBot="1">
      <c r="A7" s="382"/>
      <c r="B7" s="386"/>
      <c r="C7" s="378"/>
      <c r="D7" s="378"/>
      <c r="E7" s="378"/>
      <c r="F7" s="348" t="s">
        <v>146</v>
      </c>
      <c r="G7" s="53"/>
    </row>
    <row r="8" spans="1:7" ht="12.75" customHeight="1">
      <c r="A8" s="90" t="s">
        <v>4</v>
      </c>
      <c r="B8" s="235">
        <v>5301</v>
      </c>
      <c r="C8" s="92">
        <f aca="true" t="shared" si="0" ref="C8:C25">(B8/$B$27)*100</f>
        <v>18.45045421321917</v>
      </c>
      <c r="D8" s="235">
        <v>6283</v>
      </c>
      <c r="E8" s="92">
        <f>(D8/$D$27)*100</f>
        <v>18.819265560414543</v>
      </c>
      <c r="F8" s="309">
        <v>13.116172267945966</v>
      </c>
      <c r="G8" s="53"/>
    </row>
    <row r="9" spans="1:7" ht="12.75" customHeight="1">
      <c r="A9" s="94" t="s">
        <v>5</v>
      </c>
      <c r="B9" s="236">
        <v>1012</v>
      </c>
      <c r="C9" s="96">
        <f t="shared" si="0"/>
        <v>3.522327799241238</v>
      </c>
      <c r="D9" s="236">
        <v>1180</v>
      </c>
      <c r="E9" s="96">
        <f aca="true" t="shared" si="1" ref="E9:E25">(D9/$D$27)*100</f>
        <v>3.534415623315162</v>
      </c>
      <c r="F9" s="310">
        <v>4.795396130774502</v>
      </c>
      <c r="G9" s="53"/>
    </row>
    <row r="10" spans="1:7" ht="12.75" customHeight="1">
      <c r="A10" s="98" t="s">
        <v>6</v>
      </c>
      <c r="B10" s="236">
        <v>650</v>
      </c>
      <c r="C10" s="96">
        <f t="shared" si="0"/>
        <v>2.262364693188542</v>
      </c>
      <c r="D10" s="236">
        <v>750</v>
      </c>
      <c r="E10" s="96">
        <f t="shared" si="1"/>
        <v>2.246450608039298</v>
      </c>
      <c r="F10" s="310">
        <v>1.3831611211842647</v>
      </c>
      <c r="G10" s="53"/>
    </row>
    <row r="11" spans="1:7" ht="12.75" customHeight="1">
      <c r="A11" s="94" t="s">
        <v>7</v>
      </c>
      <c r="B11" s="236">
        <v>479</v>
      </c>
      <c r="C11" s="96">
        <f t="shared" si="0"/>
        <v>1.6671887508266332</v>
      </c>
      <c r="D11" s="236">
        <v>600</v>
      </c>
      <c r="E11" s="96">
        <f t="shared" si="1"/>
        <v>1.7971604864314383</v>
      </c>
      <c r="F11" s="310">
        <v>0.6533793646168715</v>
      </c>
      <c r="G11" s="53"/>
    </row>
    <row r="12" spans="1:7" ht="12.75" customHeight="1">
      <c r="A12" s="94" t="s">
        <v>8</v>
      </c>
      <c r="B12" s="236">
        <v>942</v>
      </c>
      <c r="C12" s="96">
        <f t="shared" si="0"/>
        <v>3.278688524590164</v>
      </c>
      <c r="D12" s="236">
        <v>1135</v>
      </c>
      <c r="E12" s="96">
        <f t="shared" si="1"/>
        <v>3.3996285868328044</v>
      </c>
      <c r="F12" s="310">
        <v>1.3113081443907968</v>
      </c>
      <c r="G12" s="53"/>
    </row>
    <row r="13" spans="1:7" ht="12.75" customHeight="1">
      <c r="A13" s="94" t="s">
        <v>9</v>
      </c>
      <c r="B13" s="236">
        <v>385</v>
      </c>
      <c r="C13" s="96">
        <f t="shared" si="0"/>
        <v>1.3400160105809058</v>
      </c>
      <c r="D13" s="236">
        <v>448</v>
      </c>
      <c r="E13" s="96">
        <f t="shared" si="1"/>
        <v>1.3418798298688073</v>
      </c>
      <c r="F13" s="310">
        <v>1.3189136552258716</v>
      </c>
      <c r="G13" s="53"/>
    </row>
    <row r="14" spans="1:7" ht="12.75" customHeight="1">
      <c r="A14" s="94" t="s">
        <v>10</v>
      </c>
      <c r="B14" s="236">
        <v>3074</v>
      </c>
      <c r="C14" s="96">
        <f t="shared" si="0"/>
        <v>10.699244718248583</v>
      </c>
      <c r="D14" s="236">
        <v>3592</v>
      </c>
      <c r="E14" s="96">
        <f t="shared" si="1"/>
        <v>10.759000778769543</v>
      </c>
      <c r="F14" s="310">
        <v>11.731274728762827</v>
      </c>
      <c r="G14" s="53"/>
    </row>
    <row r="15" spans="1:7" ht="12.75" customHeight="1">
      <c r="A15" s="98" t="s">
        <v>11</v>
      </c>
      <c r="B15" s="236">
        <v>2391</v>
      </c>
      <c r="C15" s="96">
        <f t="shared" si="0"/>
        <v>8.32202150986739</v>
      </c>
      <c r="D15" s="236">
        <v>2772</v>
      </c>
      <c r="E15" s="96">
        <f t="shared" si="1"/>
        <v>8.302881447313245</v>
      </c>
      <c r="F15" s="310">
        <v>9.06590782884892</v>
      </c>
      <c r="G15" s="53"/>
    </row>
    <row r="16" spans="1:7" ht="12.75" customHeight="1">
      <c r="A16" s="98" t="s">
        <v>12</v>
      </c>
      <c r="B16" s="236">
        <v>3408</v>
      </c>
      <c r="C16" s="96">
        <f t="shared" si="0"/>
        <v>11.861752114440847</v>
      </c>
      <c r="D16" s="236">
        <v>4136</v>
      </c>
      <c r="E16" s="96">
        <f t="shared" si="1"/>
        <v>12.388426286467382</v>
      </c>
      <c r="F16" s="310">
        <v>21.605832419688063</v>
      </c>
      <c r="G16" s="53"/>
    </row>
    <row r="17" spans="1:9" ht="12.75" customHeight="1">
      <c r="A17" s="98" t="s">
        <v>18</v>
      </c>
      <c r="B17" s="236">
        <v>1987</v>
      </c>
      <c r="C17" s="96">
        <f t="shared" si="0"/>
        <v>6.915874839024052</v>
      </c>
      <c r="D17" s="236">
        <v>2401</v>
      </c>
      <c r="E17" s="96">
        <f t="shared" si="1"/>
        <v>7.191637213203139</v>
      </c>
      <c r="F17" s="310">
        <v>8.572070549968727</v>
      </c>
      <c r="G17" s="53"/>
      <c r="I17" s="61"/>
    </row>
    <row r="18" spans="1:9" ht="12.75" customHeight="1">
      <c r="A18" s="98" t="s">
        <v>13</v>
      </c>
      <c r="B18" s="236">
        <v>1383</v>
      </c>
      <c r="C18" s="96">
        <f t="shared" si="0"/>
        <v>4.813615954891929</v>
      </c>
      <c r="D18" s="236">
        <v>1601</v>
      </c>
      <c r="E18" s="96">
        <f t="shared" si="1"/>
        <v>4.795423231294555</v>
      </c>
      <c r="F18" s="310">
        <v>3.5361805263499697</v>
      </c>
      <c r="G18" s="53"/>
      <c r="I18" s="60"/>
    </row>
    <row r="19" spans="1:9" ht="12.75" customHeight="1">
      <c r="A19" s="98" t="s">
        <v>14</v>
      </c>
      <c r="B19" s="236">
        <v>2359</v>
      </c>
      <c r="C19" s="96">
        <f t="shared" si="0"/>
        <v>8.210643555741186</v>
      </c>
      <c r="D19" s="236">
        <v>2653</v>
      </c>
      <c r="E19" s="96">
        <f t="shared" si="1"/>
        <v>7.946444617504343</v>
      </c>
      <c r="F19" s="310">
        <v>5.948342953667853</v>
      </c>
      <c r="G19" s="53"/>
      <c r="I19" s="60"/>
    </row>
    <row r="20" spans="1:9" ht="12.75" customHeight="1">
      <c r="A20" s="99" t="s">
        <v>38</v>
      </c>
      <c r="B20" s="236">
        <v>1474</v>
      </c>
      <c r="C20" s="96">
        <f t="shared" si="0"/>
        <v>5.1303470119383245</v>
      </c>
      <c r="D20" s="236">
        <v>1557</v>
      </c>
      <c r="E20" s="96">
        <f t="shared" si="1"/>
        <v>4.663631462289582</v>
      </c>
      <c r="F20" s="310">
        <v>2.8679026953027464</v>
      </c>
      <c r="G20" s="53"/>
      <c r="I20" s="60"/>
    </row>
    <row r="21" spans="1:9" ht="12.75" customHeight="1">
      <c r="A21" s="99" t="s">
        <v>15</v>
      </c>
      <c r="B21" s="236">
        <v>1056</v>
      </c>
      <c r="C21" s="96">
        <f t="shared" si="0"/>
        <v>3.67547248616477</v>
      </c>
      <c r="D21" s="236">
        <v>1191</v>
      </c>
      <c r="E21" s="96">
        <f t="shared" si="1"/>
        <v>3.567363565566405</v>
      </c>
      <c r="F21" s="310">
        <v>4.263045100679252</v>
      </c>
      <c r="G21" s="53"/>
      <c r="I21" s="60"/>
    </row>
    <row r="22" spans="1:7" ht="12.75" customHeight="1">
      <c r="A22" s="98" t="s">
        <v>39</v>
      </c>
      <c r="B22" s="236">
        <v>643</v>
      </c>
      <c r="C22" s="96">
        <f t="shared" si="0"/>
        <v>2.238000765723435</v>
      </c>
      <c r="D22" s="236">
        <v>726</v>
      </c>
      <c r="E22" s="96">
        <f t="shared" si="1"/>
        <v>2.1745641885820404</v>
      </c>
      <c r="F22" s="310">
        <v>3.9417383141673303</v>
      </c>
      <c r="G22" s="53"/>
    </row>
    <row r="23" spans="1:7" ht="12.75" customHeight="1">
      <c r="A23" s="98" t="s">
        <v>16</v>
      </c>
      <c r="B23" s="236">
        <v>1410</v>
      </c>
      <c r="C23" s="96">
        <f t="shared" si="0"/>
        <v>4.907591103685914</v>
      </c>
      <c r="D23" s="236">
        <v>1473</v>
      </c>
      <c r="E23" s="96">
        <f t="shared" si="1"/>
        <v>4.412028994189181</v>
      </c>
      <c r="F23" s="310">
        <v>3.2691541664828963</v>
      </c>
      <c r="G23" s="53"/>
    </row>
    <row r="24" spans="1:7" ht="12.75" customHeight="1">
      <c r="A24" s="98" t="s">
        <v>17</v>
      </c>
      <c r="B24" s="236">
        <v>743</v>
      </c>
      <c r="C24" s="96">
        <f t="shared" si="0"/>
        <v>2.5860568723678257</v>
      </c>
      <c r="D24" s="236">
        <v>850</v>
      </c>
      <c r="E24" s="96">
        <f t="shared" si="1"/>
        <v>2.545977355777871</v>
      </c>
      <c r="F24" s="310">
        <v>2.6202200319431457</v>
      </c>
      <c r="G24" s="53"/>
    </row>
    <row r="25" spans="1:7" ht="12.75" customHeight="1">
      <c r="A25" s="99" t="s">
        <v>19</v>
      </c>
      <c r="B25" s="236">
        <v>34</v>
      </c>
      <c r="C25" s="96">
        <f t="shared" si="0"/>
        <v>0.11833907625909297</v>
      </c>
      <c r="D25" s="236">
        <v>38</v>
      </c>
      <c r="E25" s="96">
        <f t="shared" si="1"/>
        <v>0.11382016414065775</v>
      </c>
      <c r="F25" s="97" t="s">
        <v>131</v>
      </c>
      <c r="G25" s="53"/>
    </row>
    <row r="26" spans="1:7" ht="12.75" customHeight="1">
      <c r="A26" s="99"/>
      <c r="B26" s="100"/>
      <c r="C26" s="96"/>
      <c r="D26" s="95"/>
      <c r="E26" s="96"/>
      <c r="F26" s="97"/>
      <c r="G26" s="53"/>
    </row>
    <row r="27" spans="1:7" ht="12.75" customHeight="1" thickBot="1">
      <c r="A27" s="290" t="s">
        <v>22</v>
      </c>
      <c r="B27" s="291">
        <f>SUM(B8:B25)</f>
        <v>28731</v>
      </c>
      <c r="C27" s="292">
        <f>SUM(C8:C25)</f>
        <v>100</v>
      </c>
      <c r="D27" s="291">
        <f>SUM(D8:D25)</f>
        <v>33386</v>
      </c>
      <c r="E27" s="292">
        <f>SUM(E8:E25)</f>
        <v>100</v>
      </c>
      <c r="F27" s="293">
        <f>SUM(F8:F24)</f>
        <v>99.99999999999999</v>
      </c>
      <c r="G27" s="53"/>
    </row>
    <row r="28" spans="1:6" ht="12.75" customHeight="1">
      <c r="A28" s="101" t="s">
        <v>377</v>
      </c>
      <c r="B28" s="102"/>
      <c r="C28" s="103"/>
      <c r="D28" s="104"/>
      <c r="E28" s="105"/>
      <c r="F28" s="106"/>
    </row>
    <row r="29" spans="1:6" ht="12.75" customHeight="1">
      <c r="A29" s="21" t="s">
        <v>386</v>
      </c>
      <c r="B29" s="11"/>
      <c r="C29" s="11"/>
      <c r="D29" s="4"/>
      <c r="E29" s="4"/>
      <c r="F29" s="11"/>
    </row>
  </sheetData>
  <mergeCells count="9">
    <mergeCell ref="E6:E7"/>
    <mergeCell ref="A1:F1"/>
    <mergeCell ref="A5:A7"/>
    <mergeCell ref="D5:E5"/>
    <mergeCell ref="D6:D7"/>
    <mergeCell ref="B6:B7"/>
    <mergeCell ref="B5:C5"/>
    <mergeCell ref="C6:C7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33"/>
  <sheetViews>
    <sheetView showGridLines="0" view="pageBreakPreview" zoomScale="75" zoomScaleNormal="75" zoomScaleSheetLayoutView="75" workbookViewId="0" topLeftCell="A1">
      <selection activeCell="B8" sqref="B8:I22"/>
    </sheetView>
  </sheetViews>
  <sheetFormatPr defaultColWidth="11.421875" defaultRowHeight="12.75"/>
  <cols>
    <col min="1" max="1" width="63.28125" style="9" bestFit="1" customWidth="1"/>
    <col min="2" max="2" width="17.140625" style="4" customWidth="1"/>
    <col min="3" max="3" width="14.28125" style="4" customWidth="1"/>
    <col min="4" max="4" width="10.7109375" style="4" customWidth="1"/>
    <col min="5" max="5" width="14.57421875" style="4" customWidth="1"/>
    <col min="6" max="6" width="10.7109375" style="4" customWidth="1"/>
    <col min="7" max="7" width="14.0039062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66" t="s">
        <v>170</v>
      </c>
      <c r="B1" s="366"/>
      <c r="C1" s="366"/>
      <c r="D1" s="366"/>
      <c r="E1" s="366"/>
      <c r="F1" s="366"/>
      <c r="G1" s="366"/>
      <c r="H1" s="366"/>
      <c r="I1" s="366"/>
      <c r="J1" s="9"/>
      <c r="K1" s="14"/>
      <c r="L1" s="14"/>
      <c r="M1" s="54"/>
      <c r="N1" s="54"/>
      <c r="O1" s="54"/>
      <c r="P1" s="54"/>
      <c r="Q1" s="54"/>
      <c r="R1" s="54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89" t="s">
        <v>200</v>
      </c>
      <c r="B3" s="389"/>
      <c r="C3" s="389"/>
      <c r="D3" s="389"/>
      <c r="E3" s="389"/>
      <c r="F3" s="389"/>
      <c r="G3" s="389"/>
      <c r="H3" s="389"/>
      <c r="I3" s="389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89" t="s">
        <v>379</v>
      </c>
      <c r="B4" s="389"/>
      <c r="C4" s="389"/>
      <c r="D4" s="389"/>
      <c r="E4" s="389"/>
      <c r="F4" s="389"/>
      <c r="G4" s="389"/>
      <c r="H4" s="389"/>
      <c r="I4" s="389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89"/>
      <c r="B5" s="89"/>
      <c r="C5" s="89"/>
      <c r="D5" s="89"/>
      <c r="E5" s="89"/>
      <c r="F5" s="89"/>
      <c r="G5" s="115"/>
      <c r="H5" s="129"/>
      <c r="I5" s="129"/>
      <c r="J5" s="14"/>
      <c r="K5" s="9"/>
      <c r="L5" s="9"/>
      <c r="M5" s="9"/>
      <c r="N5" s="9"/>
      <c r="O5" s="9"/>
      <c r="P5" s="9"/>
      <c r="Q5" s="9"/>
      <c r="R5" s="9"/>
    </row>
    <row r="6" spans="1:9" ht="19.5" customHeight="1">
      <c r="A6" s="380" t="s">
        <v>21</v>
      </c>
      <c r="B6" s="361" t="s">
        <v>127</v>
      </c>
      <c r="C6" s="362"/>
      <c r="D6" s="361" t="s">
        <v>128</v>
      </c>
      <c r="E6" s="362"/>
      <c r="F6" s="361" t="s">
        <v>129</v>
      </c>
      <c r="G6" s="362"/>
      <c r="H6" s="340" t="s">
        <v>22</v>
      </c>
      <c r="I6" s="341"/>
    </row>
    <row r="7" spans="1:10" ht="22.5" customHeight="1" thickBot="1">
      <c r="A7" s="382"/>
      <c r="B7" s="352" t="s">
        <v>3</v>
      </c>
      <c r="C7" s="177" t="s">
        <v>23</v>
      </c>
      <c r="D7" s="352" t="s">
        <v>3</v>
      </c>
      <c r="E7" s="177" t="s">
        <v>23</v>
      </c>
      <c r="F7" s="352" t="s">
        <v>3</v>
      </c>
      <c r="G7" s="177" t="s">
        <v>23</v>
      </c>
      <c r="H7" s="352" t="s">
        <v>20</v>
      </c>
      <c r="I7" s="353" t="s">
        <v>23</v>
      </c>
      <c r="J7" s="4"/>
    </row>
    <row r="8" spans="1:10" ht="12.75" customHeight="1">
      <c r="A8" s="241" t="s">
        <v>237</v>
      </c>
      <c r="B8" s="55">
        <v>4516</v>
      </c>
      <c r="C8" s="245">
        <f>(B8/$B$22)*100</f>
        <v>13.983155808768888</v>
      </c>
      <c r="D8" s="55">
        <v>179</v>
      </c>
      <c r="E8" s="245">
        <f>(D8/$D$22)*100</f>
        <v>20.59838895281933</v>
      </c>
      <c r="F8" s="91">
        <v>42</v>
      </c>
      <c r="G8" s="92">
        <f>(F8/$F$22)*100</f>
        <v>19.004524886877828</v>
      </c>
      <c r="H8" s="91">
        <v>4737</v>
      </c>
      <c r="I8" s="93">
        <f>(H8/$H$22)*100</f>
        <v>14.188582040376204</v>
      </c>
      <c r="J8" s="73"/>
    </row>
    <row r="9" spans="1:10" ht="12.75" customHeight="1">
      <c r="A9" s="243" t="s">
        <v>238</v>
      </c>
      <c r="B9" s="55">
        <v>759</v>
      </c>
      <c r="C9" s="246">
        <f aca="true" t="shared" si="0" ref="C9:C20">(B9/$B$22)*100</f>
        <v>2.3501362397820165</v>
      </c>
      <c r="D9" s="55">
        <v>60</v>
      </c>
      <c r="E9" s="246">
        <f aca="true" t="shared" si="1" ref="E9:E20">(D9/$D$22)*100</f>
        <v>6.904487917146144</v>
      </c>
      <c r="F9" s="95">
        <v>11</v>
      </c>
      <c r="G9" s="96">
        <f aca="true" t="shared" si="2" ref="G9:G20">(F9/$F$22)*100</f>
        <v>4.97737556561086</v>
      </c>
      <c r="H9" s="95">
        <v>830</v>
      </c>
      <c r="I9" s="97">
        <f aca="true" t="shared" si="3" ref="I9:I20">(H9/$H$22)*100</f>
        <v>2.4860720062301565</v>
      </c>
      <c r="J9" s="73"/>
    </row>
    <row r="10" spans="1:10" ht="12.75" customHeight="1">
      <c r="A10" s="243" t="s">
        <v>239</v>
      </c>
      <c r="B10" s="55">
        <v>1474</v>
      </c>
      <c r="C10" s="246">
        <f t="shared" si="0"/>
        <v>4.564032697547684</v>
      </c>
      <c r="D10" s="55">
        <v>125</v>
      </c>
      <c r="E10" s="246">
        <f t="shared" si="1"/>
        <v>14.384349827387801</v>
      </c>
      <c r="F10" s="95">
        <v>40</v>
      </c>
      <c r="G10" s="96">
        <f t="shared" si="2"/>
        <v>18.099547511312217</v>
      </c>
      <c r="H10" s="95">
        <v>1639</v>
      </c>
      <c r="I10" s="97">
        <f t="shared" si="3"/>
        <v>4.909243395435213</v>
      </c>
      <c r="J10" s="73"/>
    </row>
    <row r="11" spans="1:10" ht="12.75" customHeight="1">
      <c r="A11" s="243" t="s">
        <v>240</v>
      </c>
      <c r="B11" s="55">
        <v>1800</v>
      </c>
      <c r="C11" s="246">
        <f t="shared" si="0"/>
        <v>5.573445627941541</v>
      </c>
      <c r="D11" s="55">
        <v>31</v>
      </c>
      <c r="E11" s="246">
        <f t="shared" si="1"/>
        <v>3.567318757192175</v>
      </c>
      <c r="F11" s="95">
        <v>5</v>
      </c>
      <c r="G11" s="96">
        <f t="shared" si="2"/>
        <v>2.262443438914027</v>
      </c>
      <c r="H11" s="95">
        <v>1836</v>
      </c>
      <c r="I11" s="97">
        <f t="shared" si="3"/>
        <v>5.4993110884802014</v>
      </c>
      <c r="J11" s="73"/>
    </row>
    <row r="12" spans="1:10" ht="12.75" customHeight="1">
      <c r="A12" s="243" t="s">
        <v>241</v>
      </c>
      <c r="B12" s="55">
        <v>1687</v>
      </c>
      <c r="C12" s="246">
        <f t="shared" si="0"/>
        <v>5.223557096854099</v>
      </c>
      <c r="D12" s="55">
        <v>63</v>
      </c>
      <c r="E12" s="246">
        <f t="shared" si="1"/>
        <v>7.249712313003452</v>
      </c>
      <c r="F12" s="95">
        <v>21</v>
      </c>
      <c r="G12" s="96">
        <f t="shared" si="2"/>
        <v>9.502262443438914</v>
      </c>
      <c r="H12" s="95">
        <v>1771</v>
      </c>
      <c r="I12" s="97">
        <f t="shared" si="3"/>
        <v>5.304618702450129</v>
      </c>
      <c r="J12" s="73"/>
    </row>
    <row r="13" spans="1:10" ht="12.75" customHeight="1">
      <c r="A13" s="243" t="s">
        <v>242</v>
      </c>
      <c r="B13" s="55">
        <v>591</v>
      </c>
      <c r="C13" s="246">
        <f t="shared" si="0"/>
        <v>1.8299479811741393</v>
      </c>
      <c r="D13" s="55">
        <v>20</v>
      </c>
      <c r="E13" s="246">
        <f t="shared" si="1"/>
        <v>2.3014959723820483</v>
      </c>
      <c r="F13" s="95">
        <v>2</v>
      </c>
      <c r="G13" s="96">
        <f t="shared" si="2"/>
        <v>0.904977375565611</v>
      </c>
      <c r="H13" s="95">
        <v>613</v>
      </c>
      <c r="I13" s="97">
        <f t="shared" si="3"/>
        <v>1.8360989636374527</v>
      </c>
      <c r="J13" s="73"/>
    </row>
    <row r="14" spans="1:10" ht="12.75" customHeight="1">
      <c r="A14" s="243" t="s">
        <v>243</v>
      </c>
      <c r="B14" s="55">
        <v>11722</v>
      </c>
      <c r="C14" s="246">
        <f t="shared" si="0"/>
        <v>36.29551647262819</v>
      </c>
      <c r="D14" s="55">
        <v>123</v>
      </c>
      <c r="E14" s="246">
        <f t="shared" si="1"/>
        <v>14.154200230149597</v>
      </c>
      <c r="F14" s="95">
        <v>27</v>
      </c>
      <c r="G14" s="96">
        <f t="shared" si="2"/>
        <v>12.217194570135746</v>
      </c>
      <c r="H14" s="95">
        <v>11872</v>
      </c>
      <c r="I14" s="97">
        <f t="shared" si="3"/>
        <v>35.559815491523395</v>
      </c>
      <c r="J14" s="73"/>
    </row>
    <row r="15" spans="1:10" ht="12.75" customHeight="1">
      <c r="A15" s="243" t="s">
        <v>244</v>
      </c>
      <c r="B15" s="55">
        <v>806</v>
      </c>
      <c r="C15" s="246">
        <f t="shared" si="0"/>
        <v>2.495665097844934</v>
      </c>
      <c r="D15" s="55">
        <v>36</v>
      </c>
      <c r="E15" s="246">
        <f t="shared" si="1"/>
        <v>4.1426927502876865</v>
      </c>
      <c r="F15" s="95">
        <v>21</v>
      </c>
      <c r="G15" s="96">
        <f t="shared" si="2"/>
        <v>9.502262443438914</v>
      </c>
      <c r="H15" s="95">
        <v>863</v>
      </c>
      <c r="I15" s="97">
        <f t="shared" si="3"/>
        <v>2.5849158329838855</v>
      </c>
      <c r="J15" s="73"/>
    </row>
    <row r="16" spans="1:10" ht="12.75" customHeight="1">
      <c r="A16" s="243" t="s">
        <v>368</v>
      </c>
      <c r="B16" s="55">
        <v>2181</v>
      </c>
      <c r="C16" s="246">
        <f t="shared" si="0"/>
        <v>6.753158285855834</v>
      </c>
      <c r="D16" s="55">
        <v>85</v>
      </c>
      <c r="E16" s="246">
        <f t="shared" si="1"/>
        <v>9.781357882623706</v>
      </c>
      <c r="F16" s="95">
        <v>20</v>
      </c>
      <c r="G16" s="96">
        <f t="shared" si="2"/>
        <v>9.049773755656108</v>
      </c>
      <c r="H16" s="95">
        <v>2286</v>
      </c>
      <c r="I16" s="97">
        <f t="shared" si="3"/>
        <v>6.84718145330378</v>
      </c>
      <c r="J16" s="73"/>
    </row>
    <row r="17" spans="1:10" ht="12.75" customHeight="1">
      <c r="A17" s="243" t="s">
        <v>245</v>
      </c>
      <c r="B17" s="55">
        <v>1009</v>
      </c>
      <c r="C17" s="246">
        <f t="shared" si="0"/>
        <v>3.1242259103294527</v>
      </c>
      <c r="D17" s="55">
        <v>41</v>
      </c>
      <c r="E17" s="246">
        <f t="shared" si="1"/>
        <v>4.7180667433832</v>
      </c>
      <c r="F17" s="95">
        <v>3</v>
      </c>
      <c r="G17" s="96">
        <f t="shared" si="2"/>
        <v>1.3574660633484164</v>
      </c>
      <c r="H17" s="95">
        <v>1053</v>
      </c>
      <c r="I17" s="97">
        <f t="shared" si="3"/>
        <v>3.154016653687174</v>
      </c>
      <c r="J17" s="73"/>
    </row>
    <row r="18" spans="1:10" ht="12.75" customHeight="1">
      <c r="A18" s="243" t="s">
        <v>246</v>
      </c>
      <c r="B18" s="55">
        <v>4664</v>
      </c>
      <c r="C18" s="246">
        <f t="shared" si="0"/>
        <v>14.441416893732969</v>
      </c>
      <c r="D18" s="55">
        <v>51</v>
      </c>
      <c r="E18" s="246">
        <f t="shared" si="1"/>
        <v>5.868814729574224</v>
      </c>
      <c r="F18" s="95">
        <v>7</v>
      </c>
      <c r="G18" s="96">
        <f t="shared" si="2"/>
        <v>3.167420814479638</v>
      </c>
      <c r="H18" s="95">
        <v>4722</v>
      </c>
      <c r="I18" s="97">
        <f t="shared" si="3"/>
        <v>14.14365302821542</v>
      </c>
      <c r="J18" s="73"/>
    </row>
    <row r="19" spans="1:10" ht="12.75" customHeight="1">
      <c r="A19" s="243" t="s">
        <v>367</v>
      </c>
      <c r="B19" s="55">
        <v>701</v>
      </c>
      <c r="C19" s="246">
        <f t="shared" si="0"/>
        <v>2.1705474362150112</v>
      </c>
      <c r="D19" s="55">
        <v>23</v>
      </c>
      <c r="E19" s="246">
        <f t="shared" si="1"/>
        <v>2.6467203682393556</v>
      </c>
      <c r="F19" s="95">
        <v>9</v>
      </c>
      <c r="G19" s="96">
        <f t="shared" si="2"/>
        <v>4.072398190045249</v>
      </c>
      <c r="H19" s="95">
        <v>733</v>
      </c>
      <c r="I19" s="97">
        <f t="shared" si="3"/>
        <v>2.1955310609237406</v>
      </c>
      <c r="J19" s="73"/>
    </row>
    <row r="20" spans="1:10" ht="12.75" customHeight="1">
      <c r="A20" s="243" t="s">
        <v>247</v>
      </c>
      <c r="B20" s="55">
        <v>386</v>
      </c>
      <c r="C20" s="246">
        <f t="shared" si="0"/>
        <v>1.1951944513252415</v>
      </c>
      <c r="D20" s="55">
        <v>32</v>
      </c>
      <c r="E20" s="246">
        <f t="shared" si="1"/>
        <v>3.6823935558112773</v>
      </c>
      <c r="F20" s="95">
        <v>13</v>
      </c>
      <c r="G20" s="96">
        <f t="shared" si="2"/>
        <v>5.88235294117647</v>
      </c>
      <c r="H20" s="95">
        <v>431</v>
      </c>
      <c r="I20" s="97">
        <f t="shared" si="3"/>
        <v>1.2909602827532498</v>
      </c>
      <c r="J20" s="73"/>
    </row>
    <row r="21" spans="1:10" ht="12.75" customHeight="1">
      <c r="A21" s="94"/>
      <c r="B21" s="95"/>
      <c r="C21" s="96"/>
      <c r="D21" s="95"/>
      <c r="E21" s="96"/>
      <c r="F21" s="95"/>
      <c r="G21" s="96"/>
      <c r="H21" s="95"/>
      <c r="I21" s="97"/>
      <c r="J21" s="73"/>
    </row>
    <row r="22" spans="1:10" ht="12.75" customHeight="1" thickBot="1">
      <c r="A22" s="290" t="s">
        <v>171</v>
      </c>
      <c r="B22" s="291">
        <f>SUM(B8:B20)</f>
        <v>32296</v>
      </c>
      <c r="C22" s="292">
        <v>100</v>
      </c>
      <c r="D22" s="291">
        <f>SUM(D8:D20)</f>
        <v>869</v>
      </c>
      <c r="E22" s="292">
        <v>100</v>
      </c>
      <c r="F22" s="291">
        <f>SUM(F8:F20)</f>
        <v>221</v>
      </c>
      <c r="G22" s="292">
        <v>100</v>
      </c>
      <c r="H22" s="291">
        <f>B22+D22+F22</f>
        <v>33386</v>
      </c>
      <c r="I22" s="293">
        <v>100</v>
      </c>
      <c r="J22" s="73"/>
    </row>
    <row r="23" spans="1:9" ht="12.75">
      <c r="A23" s="130" t="s">
        <v>377</v>
      </c>
      <c r="B23" s="130"/>
      <c r="C23" s="130"/>
      <c r="D23" s="130"/>
      <c r="E23" s="130"/>
      <c r="F23" s="130"/>
      <c r="G23" s="130"/>
      <c r="H23" s="130"/>
      <c r="I23" s="130"/>
    </row>
    <row r="24" spans="1:9" ht="12.75">
      <c r="A24" s="21" t="s">
        <v>216</v>
      </c>
      <c r="B24" s="79"/>
      <c r="C24" s="79"/>
      <c r="D24" s="79"/>
      <c r="E24" s="79"/>
      <c r="F24" s="79"/>
      <c r="G24" s="79"/>
      <c r="H24" s="79"/>
      <c r="I24" s="79"/>
    </row>
    <row r="26" spans="1:8" ht="25.5" customHeight="1">
      <c r="A26" s="232" t="s">
        <v>178</v>
      </c>
      <c r="B26" s="67" t="s">
        <v>214</v>
      </c>
      <c r="C26" s="342" t="s">
        <v>111</v>
      </c>
      <c r="D26" s="342"/>
      <c r="E26" s="67"/>
      <c r="F26" s="12"/>
      <c r="G26" s="12"/>
      <c r="H26" s="312"/>
    </row>
    <row r="27" spans="1:18" s="32" customFormat="1" ht="15.75">
      <c r="A27" s="234" t="s">
        <v>179</v>
      </c>
      <c r="B27" s="3" t="s">
        <v>215</v>
      </c>
      <c r="C27" s="343" t="s">
        <v>58</v>
      </c>
      <c r="D27" s="343"/>
      <c r="G27" s="12"/>
      <c r="K27" s="244"/>
      <c r="L27" s="244"/>
      <c r="M27" s="244"/>
      <c r="N27" s="244"/>
      <c r="O27" s="244"/>
      <c r="P27" s="244"/>
      <c r="Q27" s="244"/>
      <c r="R27" s="244"/>
    </row>
    <row r="28" spans="1:7" ht="12.75">
      <c r="A28" s="2"/>
      <c r="B28" s="66"/>
      <c r="C28" s="66"/>
      <c r="D28" s="3"/>
      <c r="E28" s="3"/>
      <c r="F28" s="12"/>
      <c r="G28" s="12"/>
    </row>
    <row r="29" spans="1:7" ht="12.75">
      <c r="A29" s="2"/>
      <c r="B29" s="1"/>
      <c r="C29" s="1"/>
      <c r="D29" s="1"/>
      <c r="E29" s="1"/>
      <c r="F29" s="12"/>
      <c r="G29" s="12"/>
    </row>
    <row r="30" spans="1:7" ht="15.75">
      <c r="A30" s="234"/>
      <c r="B30" s="66"/>
      <c r="C30" s="66"/>
      <c r="D30" s="3"/>
      <c r="E30" s="3"/>
      <c r="F30" s="12"/>
      <c r="G30" s="12"/>
    </row>
    <row r="31" spans="1:7" ht="12.75">
      <c r="A31" s="2"/>
      <c r="B31" s="66"/>
      <c r="C31" s="66"/>
      <c r="D31" s="3"/>
      <c r="E31" s="3"/>
      <c r="F31" s="12"/>
      <c r="G31" s="12"/>
    </row>
    <row r="32" spans="1:7" ht="12.75" customHeight="1">
      <c r="A32" s="2"/>
      <c r="B32" s="20"/>
      <c r="C32" s="399"/>
      <c r="D32" s="399"/>
      <c r="E32" s="399"/>
      <c r="F32" s="399"/>
      <c r="G32" s="12"/>
    </row>
    <row r="33" spans="1:7" ht="12.75">
      <c r="A33" s="5"/>
      <c r="B33" s="3"/>
      <c r="C33" s="3"/>
      <c r="F33" s="12"/>
      <c r="G33" s="12"/>
    </row>
  </sheetData>
  <mergeCells count="11">
    <mergeCell ref="C26:D26"/>
    <mergeCell ref="C27:D27"/>
    <mergeCell ref="C32:F32"/>
    <mergeCell ref="A1:I1"/>
    <mergeCell ref="B6:C6"/>
    <mergeCell ref="D6:E6"/>
    <mergeCell ref="F6:G6"/>
    <mergeCell ref="A3:I3"/>
    <mergeCell ref="A6:A7"/>
    <mergeCell ref="H6:I6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16"/>
  <sheetViews>
    <sheetView showGridLines="0" view="pageBreakPreview" zoomScale="75" zoomScaleNormal="75" zoomScaleSheetLayoutView="75" workbookViewId="0" topLeftCell="A1">
      <selection activeCell="F12" sqref="F12"/>
    </sheetView>
  </sheetViews>
  <sheetFormatPr defaultColWidth="11.421875" defaultRowHeight="12.75"/>
  <cols>
    <col min="1" max="1" width="49.7109375" style="9" customWidth="1"/>
    <col min="2" max="2" width="14.8515625" style="4" customWidth="1"/>
    <col min="3" max="3" width="15.28125" style="4" customWidth="1"/>
    <col min="4" max="4" width="10.7109375" style="4" customWidth="1"/>
    <col min="5" max="5" width="15.28125" style="4" customWidth="1"/>
    <col min="6" max="6" width="10.7109375" style="4" customWidth="1"/>
    <col min="7" max="7" width="11.851562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66" t="s">
        <v>170</v>
      </c>
      <c r="B1" s="366"/>
      <c r="C1" s="366"/>
      <c r="D1" s="366"/>
      <c r="E1" s="366"/>
      <c r="F1" s="366"/>
      <c r="G1" s="366"/>
      <c r="H1" s="366"/>
      <c r="I1" s="366"/>
      <c r="J1" s="9"/>
      <c r="K1" s="14"/>
      <c r="L1" s="14"/>
      <c r="M1" s="54"/>
      <c r="N1" s="54"/>
      <c r="O1" s="54"/>
      <c r="P1" s="54"/>
      <c r="Q1" s="54"/>
      <c r="R1" s="54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89" t="s">
        <v>201</v>
      </c>
      <c r="B3" s="389"/>
      <c r="C3" s="389"/>
      <c r="D3" s="389"/>
      <c r="E3" s="389"/>
      <c r="F3" s="389"/>
      <c r="G3" s="389"/>
      <c r="H3" s="389"/>
      <c r="I3" s="389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89" t="s">
        <v>379</v>
      </c>
      <c r="B4" s="389"/>
      <c r="C4" s="389"/>
      <c r="D4" s="389"/>
      <c r="E4" s="389"/>
      <c r="F4" s="389"/>
      <c r="G4" s="389"/>
      <c r="H4" s="389"/>
      <c r="I4" s="389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89"/>
      <c r="B5" s="89"/>
      <c r="C5" s="89"/>
      <c r="D5" s="89"/>
      <c r="E5" s="89"/>
      <c r="F5" s="89"/>
      <c r="G5" s="115"/>
      <c r="H5" s="129"/>
      <c r="I5" s="129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80" t="s">
        <v>21</v>
      </c>
      <c r="B6" s="344" t="s">
        <v>332</v>
      </c>
      <c r="C6" s="345"/>
      <c r="D6" s="344" t="s">
        <v>128</v>
      </c>
      <c r="E6" s="345"/>
      <c r="F6" s="344" t="s">
        <v>129</v>
      </c>
      <c r="G6" s="345"/>
      <c r="H6" s="400" t="s">
        <v>22</v>
      </c>
      <c r="I6" s="401"/>
    </row>
    <row r="7" spans="1:10" ht="13.5" thickBot="1">
      <c r="A7" s="382"/>
      <c r="B7" s="131" t="s">
        <v>3</v>
      </c>
      <c r="C7" s="132" t="s">
        <v>23</v>
      </c>
      <c r="D7" s="131" t="s">
        <v>3</v>
      </c>
      <c r="E7" s="132" t="s">
        <v>23</v>
      </c>
      <c r="F7" s="131" t="s">
        <v>3</v>
      </c>
      <c r="G7" s="132" t="s">
        <v>23</v>
      </c>
      <c r="H7" s="131" t="s">
        <v>20</v>
      </c>
      <c r="I7" s="133" t="s">
        <v>23</v>
      </c>
      <c r="J7" s="4"/>
    </row>
    <row r="8" spans="1:10" ht="12.75" customHeight="1">
      <c r="A8" s="101" t="s">
        <v>355</v>
      </c>
      <c r="B8" s="91"/>
      <c r="C8" s="92"/>
      <c r="D8" s="91"/>
      <c r="E8" s="92"/>
      <c r="F8" s="91"/>
      <c r="G8" s="92"/>
      <c r="H8" s="91"/>
      <c r="I8" s="93"/>
      <c r="J8" s="73"/>
    </row>
    <row r="9" spans="1:10" ht="12.75" customHeight="1">
      <c r="A9" s="112" t="s">
        <v>248</v>
      </c>
      <c r="B9" s="95">
        <v>12671</v>
      </c>
      <c r="C9" s="96">
        <f>(B9/$B$13)*100</f>
        <v>42.503018918556286</v>
      </c>
      <c r="D9" s="95">
        <v>86</v>
      </c>
      <c r="E9" s="96">
        <f>(D9/$D$13)*100</f>
        <v>24.501424501424502</v>
      </c>
      <c r="F9" s="95">
        <v>9</v>
      </c>
      <c r="G9" s="96">
        <f>(F9/$F$13)*100</f>
        <v>15.517241379310345</v>
      </c>
      <c r="H9" s="95">
        <v>12766</v>
      </c>
      <c r="I9" s="97">
        <f>(H9/$H$13)*100</f>
        <v>42.24214949869296</v>
      </c>
      <c r="J9" s="73"/>
    </row>
    <row r="10" spans="1:10" ht="12.75" customHeight="1">
      <c r="A10" s="99" t="s">
        <v>358</v>
      </c>
      <c r="B10" s="95">
        <v>1923</v>
      </c>
      <c r="C10" s="96">
        <f>(B10/$B$13)*100</f>
        <v>6.45042264859788</v>
      </c>
      <c r="D10" s="95">
        <v>168</v>
      </c>
      <c r="E10" s="96">
        <f>(D10/$D$13)*100</f>
        <v>47.863247863247864</v>
      </c>
      <c r="F10" s="95">
        <v>37</v>
      </c>
      <c r="G10" s="96">
        <f>(F10/$F$13)*100</f>
        <v>63.793103448275865</v>
      </c>
      <c r="H10" s="95">
        <v>2128</v>
      </c>
      <c r="I10" s="97">
        <f>(H10/$H$13)*100</f>
        <v>7.0414612355646735</v>
      </c>
      <c r="J10" s="73"/>
    </row>
    <row r="11" spans="1:10" ht="12.75" customHeight="1">
      <c r="A11" s="99" t="s">
        <v>162</v>
      </c>
      <c r="B11" s="95">
        <v>15218</v>
      </c>
      <c r="C11" s="96">
        <f>(B11/$B$13)*100</f>
        <v>51.046558432845835</v>
      </c>
      <c r="D11" s="95">
        <v>97</v>
      </c>
      <c r="E11" s="96">
        <f>(D11/$D$13)*100</f>
        <v>27.635327635327634</v>
      </c>
      <c r="F11" s="95">
        <v>12</v>
      </c>
      <c r="G11" s="96">
        <f>(F11/$F$13)*100</f>
        <v>20.689655172413794</v>
      </c>
      <c r="H11" s="95">
        <v>15327</v>
      </c>
      <c r="I11" s="97">
        <f>(H11/$H$13)*100</f>
        <v>50.716389265742365</v>
      </c>
      <c r="J11" s="73"/>
    </row>
    <row r="12" spans="1:10" ht="12.75" customHeight="1">
      <c r="A12" s="94"/>
      <c r="B12" s="95"/>
      <c r="C12" s="96"/>
      <c r="D12" s="95"/>
      <c r="E12" s="96"/>
      <c r="F12" s="95"/>
      <c r="G12" s="96"/>
      <c r="H12" s="95"/>
      <c r="I12" s="97"/>
      <c r="J12" s="61"/>
    </row>
    <row r="13" spans="1:10" ht="12.75" customHeight="1" thickBot="1">
      <c r="A13" s="290" t="s">
        <v>152</v>
      </c>
      <c r="B13" s="291">
        <f aca="true" t="shared" si="0" ref="B13:I13">SUM(B8:B11)</f>
        <v>29812</v>
      </c>
      <c r="C13" s="292">
        <f t="shared" si="0"/>
        <v>100</v>
      </c>
      <c r="D13" s="291">
        <f t="shared" si="0"/>
        <v>351</v>
      </c>
      <c r="E13" s="292">
        <f t="shared" si="0"/>
        <v>100</v>
      </c>
      <c r="F13" s="291">
        <f t="shared" si="0"/>
        <v>58</v>
      </c>
      <c r="G13" s="292">
        <f t="shared" si="0"/>
        <v>100</v>
      </c>
      <c r="H13" s="291">
        <f t="shared" si="0"/>
        <v>30221</v>
      </c>
      <c r="I13" s="293">
        <f t="shared" si="0"/>
        <v>100</v>
      </c>
      <c r="J13" s="14"/>
    </row>
    <row r="14" spans="1:9" ht="12.75">
      <c r="A14" s="130" t="s">
        <v>251</v>
      </c>
      <c r="B14" s="130"/>
      <c r="C14" s="130"/>
      <c r="D14" s="130"/>
      <c r="E14" s="130"/>
      <c r="F14" s="130"/>
      <c r="G14" s="130"/>
      <c r="H14" s="130"/>
      <c r="I14" s="130"/>
    </row>
    <row r="15" spans="1:9" ht="12.75">
      <c r="A15" s="21" t="s">
        <v>213</v>
      </c>
      <c r="B15" s="79"/>
      <c r="C15" s="79"/>
      <c r="D15" s="79"/>
      <c r="E15" s="79"/>
      <c r="F15" s="79"/>
      <c r="G15" s="79"/>
      <c r="H15" s="79"/>
      <c r="I15" s="79"/>
    </row>
    <row r="16" ht="12.75">
      <c r="A16" s="9" t="s">
        <v>333</v>
      </c>
    </row>
  </sheetData>
  <mergeCells count="8">
    <mergeCell ref="A1:I1"/>
    <mergeCell ref="A3:I3"/>
    <mergeCell ref="A4:I4"/>
    <mergeCell ref="F6:G6"/>
    <mergeCell ref="H6:I6"/>
    <mergeCell ref="A6:A7"/>
    <mergeCell ref="B6:C6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R16"/>
  <sheetViews>
    <sheetView showGridLines="0" view="pageBreakPreview" zoomScale="75" zoomScaleNormal="75" zoomScaleSheetLayoutView="75" workbookViewId="0" topLeftCell="A1">
      <selection activeCell="B16" sqref="B16"/>
    </sheetView>
  </sheetViews>
  <sheetFormatPr defaultColWidth="11.421875" defaultRowHeight="12.75"/>
  <cols>
    <col min="1" max="1" width="64.00390625" style="9" bestFit="1" customWidth="1"/>
    <col min="2" max="2" width="10.7109375" style="4" customWidth="1"/>
    <col min="3" max="3" width="17.7109375" style="4" customWidth="1"/>
    <col min="4" max="4" width="10.7109375" style="4" customWidth="1"/>
    <col min="5" max="5" width="14.7109375" style="4" customWidth="1"/>
    <col min="6" max="6" width="10.7109375" style="4" customWidth="1"/>
    <col min="7" max="7" width="15.7109375" style="4" customWidth="1"/>
    <col min="8" max="8" width="13.7109375" style="9" customWidth="1"/>
    <col min="9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66" t="s">
        <v>170</v>
      </c>
      <c r="B1" s="366"/>
      <c r="C1" s="366"/>
      <c r="D1" s="366"/>
      <c r="E1" s="366"/>
      <c r="F1" s="366"/>
      <c r="G1" s="366"/>
      <c r="H1" s="366"/>
      <c r="I1" s="366"/>
      <c r="J1" s="9"/>
      <c r="K1" s="14"/>
      <c r="L1" s="14"/>
      <c r="M1" s="54"/>
      <c r="N1" s="54"/>
      <c r="O1" s="54"/>
      <c r="P1" s="54"/>
      <c r="Q1" s="54"/>
      <c r="R1" s="54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89" t="s">
        <v>202</v>
      </c>
      <c r="B3" s="389"/>
      <c r="C3" s="389"/>
      <c r="D3" s="389"/>
      <c r="E3" s="389"/>
      <c r="F3" s="389"/>
      <c r="G3" s="389"/>
      <c r="H3" s="389"/>
      <c r="I3" s="389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89" t="s">
        <v>379</v>
      </c>
      <c r="B4" s="389"/>
      <c r="C4" s="389"/>
      <c r="D4" s="389"/>
      <c r="E4" s="389"/>
      <c r="F4" s="389"/>
      <c r="G4" s="389"/>
      <c r="H4" s="389"/>
      <c r="I4" s="389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89"/>
      <c r="B5" s="89"/>
      <c r="C5" s="89"/>
      <c r="D5" s="89"/>
      <c r="E5" s="89"/>
      <c r="F5" s="89"/>
      <c r="G5" s="115"/>
      <c r="H5" s="129"/>
      <c r="I5" s="129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80" t="s">
        <v>21</v>
      </c>
      <c r="B6" s="344" t="s">
        <v>332</v>
      </c>
      <c r="C6" s="345"/>
      <c r="D6" s="344" t="s">
        <v>128</v>
      </c>
      <c r="E6" s="345"/>
      <c r="F6" s="344" t="s">
        <v>129</v>
      </c>
      <c r="G6" s="345"/>
      <c r="H6" s="400" t="s">
        <v>22</v>
      </c>
      <c r="I6" s="401"/>
    </row>
    <row r="7" spans="1:10" ht="13.5" thickBot="1">
      <c r="A7" s="382"/>
      <c r="B7" s="131" t="s">
        <v>3</v>
      </c>
      <c r="C7" s="132" t="s">
        <v>23</v>
      </c>
      <c r="D7" s="131" t="s">
        <v>3</v>
      </c>
      <c r="E7" s="132" t="s">
        <v>23</v>
      </c>
      <c r="F7" s="131" t="s">
        <v>3</v>
      </c>
      <c r="G7" s="132" t="s">
        <v>23</v>
      </c>
      <c r="H7" s="131" t="s">
        <v>20</v>
      </c>
      <c r="I7" s="133" t="s">
        <v>23</v>
      </c>
      <c r="J7" s="4"/>
    </row>
    <row r="8" spans="1:10" ht="12.75" customHeight="1">
      <c r="A8" s="122" t="s">
        <v>165</v>
      </c>
      <c r="B8" s="91">
        <v>3379</v>
      </c>
      <c r="C8" s="92">
        <f>(B8/$B$13)*100</f>
        <v>40.7845503922752</v>
      </c>
      <c r="D8" s="91">
        <v>87</v>
      </c>
      <c r="E8" s="92">
        <f>(D8/$D$13)*100</f>
        <v>25.663716814159294</v>
      </c>
      <c r="F8" s="91">
        <v>28</v>
      </c>
      <c r="G8" s="92">
        <f>(F8/$F$13)*100</f>
        <v>32.94117647058823</v>
      </c>
      <c r="H8" s="91">
        <v>3494</v>
      </c>
      <c r="I8" s="93">
        <f>(H8/$H$13)*100</f>
        <v>40.1194166953726</v>
      </c>
      <c r="J8" s="73"/>
    </row>
    <row r="9" spans="1:10" ht="12.75" customHeight="1">
      <c r="A9" s="124" t="s">
        <v>359</v>
      </c>
      <c r="B9" s="95">
        <v>972</v>
      </c>
      <c r="C9" s="96">
        <f>(B9/$B$13)*100</f>
        <v>11.732045866022933</v>
      </c>
      <c r="D9" s="95">
        <v>20</v>
      </c>
      <c r="E9" s="96">
        <f>(D9/$D$13)*100</f>
        <v>5.899705014749262</v>
      </c>
      <c r="F9" s="95">
        <v>3</v>
      </c>
      <c r="G9" s="96">
        <f>(F9/$F$13)*100</f>
        <v>3.5294117647058822</v>
      </c>
      <c r="H9" s="95">
        <v>995</v>
      </c>
      <c r="I9" s="97">
        <f>(H9/$H$13)*100</f>
        <v>11.424962682282697</v>
      </c>
      <c r="J9" s="73"/>
    </row>
    <row r="10" spans="1:10" ht="12.75" customHeight="1">
      <c r="A10" s="124" t="s">
        <v>360</v>
      </c>
      <c r="B10" s="95">
        <v>3587</v>
      </c>
      <c r="C10" s="96">
        <f>(B10/$B$13)*100</f>
        <v>43.29511164755582</v>
      </c>
      <c r="D10" s="95">
        <v>230</v>
      </c>
      <c r="E10" s="96">
        <f>(D10/$D$13)*100</f>
        <v>67.84660766961652</v>
      </c>
      <c r="F10" s="95">
        <v>52</v>
      </c>
      <c r="G10" s="96">
        <f>(F10/$F$13)*100</f>
        <v>61.1764705882353</v>
      </c>
      <c r="H10" s="95">
        <v>3869</v>
      </c>
      <c r="I10" s="97">
        <f>(H10/$H$13)*100</f>
        <v>44.42530715351935</v>
      </c>
      <c r="J10" s="73"/>
    </row>
    <row r="11" spans="1:10" ht="12.75" customHeight="1">
      <c r="A11" s="124" t="s">
        <v>361</v>
      </c>
      <c r="B11" s="95">
        <v>347</v>
      </c>
      <c r="C11" s="96">
        <f>(B11/$B$13)*100</f>
        <v>4.188292094146047</v>
      </c>
      <c r="D11" s="95">
        <v>2</v>
      </c>
      <c r="E11" s="96">
        <f>(D11/$D$13)*100</f>
        <v>0.5899705014749262</v>
      </c>
      <c r="F11" s="95">
        <v>2</v>
      </c>
      <c r="G11" s="96">
        <f>(F11/$F$13)*100</f>
        <v>2.3529411764705883</v>
      </c>
      <c r="H11" s="95">
        <v>351</v>
      </c>
      <c r="I11" s="97">
        <f>(H11/$H$13)*100</f>
        <v>4.030313468825353</v>
      </c>
      <c r="J11" s="73"/>
    </row>
    <row r="12" spans="1:10" ht="12.75" customHeight="1">
      <c r="A12" s="124"/>
      <c r="B12" s="95"/>
      <c r="C12" s="96"/>
      <c r="D12" s="95"/>
      <c r="E12" s="96"/>
      <c r="F12" s="95"/>
      <c r="G12" s="96"/>
      <c r="H12" s="95"/>
      <c r="I12" s="97"/>
      <c r="J12" s="61"/>
    </row>
    <row r="13" spans="1:10" ht="12.75" customHeight="1" thickBot="1">
      <c r="A13" s="290" t="s">
        <v>167</v>
      </c>
      <c r="B13" s="291">
        <f aca="true" t="shared" si="0" ref="B13:I13">SUM(B8:B11)</f>
        <v>8285</v>
      </c>
      <c r="C13" s="292">
        <f t="shared" si="0"/>
        <v>100</v>
      </c>
      <c r="D13" s="291">
        <f t="shared" si="0"/>
        <v>339</v>
      </c>
      <c r="E13" s="292">
        <f t="shared" si="0"/>
        <v>100</v>
      </c>
      <c r="F13" s="291">
        <f t="shared" si="0"/>
        <v>85</v>
      </c>
      <c r="G13" s="292">
        <f t="shared" si="0"/>
        <v>100.00000000000001</v>
      </c>
      <c r="H13" s="291">
        <f t="shared" si="0"/>
        <v>8709</v>
      </c>
      <c r="I13" s="293">
        <f t="shared" si="0"/>
        <v>100</v>
      </c>
      <c r="J13" s="14"/>
    </row>
    <row r="14" spans="1:9" ht="12.75">
      <c r="A14" s="130" t="s">
        <v>251</v>
      </c>
      <c r="B14" s="130"/>
      <c r="C14" s="130"/>
      <c r="D14" s="130"/>
      <c r="E14" s="130"/>
      <c r="F14" s="130"/>
      <c r="G14" s="130"/>
      <c r="H14" s="130"/>
      <c r="I14" s="130"/>
    </row>
    <row r="15" spans="1:9" ht="12.75">
      <c r="A15" s="21" t="s">
        <v>213</v>
      </c>
      <c r="B15" s="79"/>
      <c r="C15" s="79"/>
      <c r="D15" s="79"/>
      <c r="E15" s="79"/>
      <c r="F15" s="79"/>
      <c r="G15" s="79"/>
      <c r="H15" s="79"/>
      <c r="I15" s="79"/>
    </row>
    <row r="16" ht="12.75">
      <c r="A16" s="9" t="s">
        <v>333</v>
      </c>
    </row>
  </sheetData>
  <mergeCells count="8">
    <mergeCell ref="A1:I1"/>
    <mergeCell ref="A3:I3"/>
    <mergeCell ref="A4:I4"/>
    <mergeCell ref="H6:I6"/>
    <mergeCell ref="A6:A7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I96"/>
  <sheetViews>
    <sheetView showGridLines="0" view="pageBreakPreview" zoomScale="75" zoomScaleNormal="75" zoomScaleSheetLayoutView="75" workbookViewId="0" topLeftCell="A1">
      <selection activeCell="H30" sqref="H30"/>
    </sheetView>
  </sheetViews>
  <sheetFormatPr defaultColWidth="11.421875" defaultRowHeight="15" customHeight="1"/>
  <cols>
    <col min="1" max="1" width="63.28125" style="9" bestFit="1" customWidth="1"/>
    <col min="2" max="3" width="14.7109375" style="12" customWidth="1"/>
    <col min="4" max="6" width="14.7109375" style="4" customWidth="1"/>
    <col min="7" max="7" width="14.57421875" style="4" customWidth="1"/>
    <col min="8" max="8" width="10.140625" style="9" bestFit="1" customWidth="1"/>
    <col min="9" max="16384" width="8.421875" style="9" customWidth="1"/>
  </cols>
  <sheetData>
    <row r="1" spans="1:8" s="23" customFormat="1" ht="18" customHeight="1">
      <c r="A1" s="366" t="s">
        <v>170</v>
      </c>
      <c r="B1" s="366"/>
      <c r="C1" s="366"/>
      <c r="D1" s="366"/>
      <c r="E1" s="366"/>
      <c r="F1" s="366"/>
      <c r="G1" s="366"/>
      <c r="H1" s="366"/>
    </row>
    <row r="2" spans="1:7" ht="12.75" customHeight="1">
      <c r="A2" s="6"/>
      <c r="B2" s="6"/>
      <c r="C2" s="6"/>
      <c r="D2" s="6"/>
      <c r="E2" s="6"/>
      <c r="F2" s="6"/>
      <c r="G2" s="6"/>
    </row>
    <row r="3" spans="1:9" ht="15" customHeight="1">
      <c r="A3" s="389" t="s">
        <v>389</v>
      </c>
      <c r="B3" s="389"/>
      <c r="C3" s="389"/>
      <c r="D3" s="389"/>
      <c r="E3" s="389"/>
      <c r="F3" s="389"/>
      <c r="G3" s="389"/>
      <c r="H3" s="389"/>
      <c r="I3" s="14"/>
    </row>
    <row r="4" spans="1:9" ht="12.75" customHeight="1" thickBot="1">
      <c r="A4" s="89"/>
      <c r="B4" s="89"/>
      <c r="C4" s="89"/>
      <c r="D4" s="89"/>
      <c r="E4" s="89"/>
      <c r="F4" s="89"/>
      <c r="G4" s="115"/>
      <c r="H4" s="14"/>
      <c r="I4" s="14"/>
    </row>
    <row r="5" spans="1:7" ht="12.75" customHeight="1">
      <c r="A5" s="339"/>
      <c r="B5" s="405" t="s">
        <v>24</v>
      </c>
      <c r="C5" s="405" t="s">
        <v>217</v>
      </c>
      <c r="D5" s="402" t="s">
        <v>25</v>
      </c>
      <c r="E5" s="402" t="s">
        <v>26</v>
      </c>
      <c r="F5" s="405" t="s">
        <v>130</v>
      </c>
      <c r="G5" s="407" t="s">
        <v>218</v>
      </c>
    </row>
    <row r="6" spans="1:7" ht="21.75" customHeight="1">
      <c r="A6" s="337" t="s">
        <v>21</v>
      </c>
      <c r="B6" s="406"/>
      <c r="C6" s="406"/>
      <c r="D6" s="404"/>
      <c r="E6" s="404"/>
      <c r="F6" s="406"/>
      <c r="G6" s="408"/>
    </row>
    <row r="7" spans="1:7" ht="21" customHeight="1" thickBot="1">
      <c r="A7" s="338"/>
      <c r="B7" s="295" t="s">
        <v>182</v>
      </c>
      <c r="C7" s="295" t="s">
        <v>182</v>
      </c>
      <c r="D7" s="295" t="s">
        <v>219</v>
      </c>
      <c r="E7" s="295" t="s">
        <v>182</v>
      </c>
      <c r="F7" s="295" t="s">
        <v>182</v>
      </c>
      <c r="G7" s="297" t="s">
        <v>182</v>
      </c>
    </row>
    <row r="8" spans="1:9" ht="12.75" customHeight="1">
      <c r="A8" s="135" t="s">
        <v>237</v>
      </c>
      <c r="B8" s="91">
        <v>19499174</v>
      </c>
      <c r="C8" s="91">
        <v>13273361</v>
      </c>
      <c r="D8" s="91">
        <v>80794</v>
      </c>
      <c r="E8" s="91">
        <v>2214503</v>
      </c>
      <c r="F8" s="91">
        <v>453346</v>
      </c>
      <c r="G8" s="102">
        <v>3579234</v>
      </c>
      <c r="H8" s="248"/>
      <c r="I8" s="62"/>
    </row>
    <row r="9" spans="1:9" ht="12.75" customHeight="1">
      <c r="A9" s="243" t="s">
        <v>238</v>
      </c>
      <c r="B9" s="95">
        <v>4107191</v>
      </c>
      <c r="C9" s="95">
        <v>2727259</v>
      </c>
      <c r="D9" s="95">
        <v>18324</v>
      </c>
      <c r="E9" s="95">
        <v>432728</v>
      </c>
      <c r="F9" s="95">
        <v>88543</v>
      </c>
      <c r="G9" s="136">
        <v>675646</v>
      </c>
      <c r="H9" s="248"/>
      <c r="I9" s="62"/>
    </row>
    <row r="10" spans="1:9" ht="12.75" customHeight="1">
      <c r="A10" s="243" t="s">
        <v>239</v>
      </c>
      <c r="B10" s="95">
        <v>7155479</v>
      </c>
      <c r="C10" s="95">
        <v>3671535</v>
      </c>
      <c r="D10" s="95">
        <v>32229.999999999996</v>
      </c>
      <c r="E10" s="95">
        <v>836493</v>
      </c>
      <c r="F10" s="95">
        <v>275146</v>
      </c>
      <c r="G10" s="136">
        <v>1531214</v>
      </c>
      <c r="H10" s="248"/>
      <c r="I10" s="62"/>
    </row>
    <row r="11" spans="1:9" ht="12.75" customHeight="1">
      <c r="A11" s="243" t="s">
        <v>240</v>
      </c>
      <c r="B11" s="95">
        <v>8427109</v>
      </c>
      <c r="C11" s="95">
        <v>7202419</v>
      </c>
      <c r="D11" s="95">
        <v>11929</v>
      </c>
      <c r="E11" s="95">
        <v>376700</v>
      </c>
      <c r="F11" s="95">
        <v>254959</v>
      </c>
      <c r="G11" s="136">
        <v>972036</v>
      </c>
      <c r="H11" s="248"/>
      <c r="I11" s="62"/>
    </row>
    <row r="12" spans="1:9" ht="12.75" customHeight="1">
      <c r="A12" s="243" t="s">
        <v>241</v>
      </c>
      <c r="B12" s="95">
        <v>8322312</v>
      </c>
      <c r="C12" s="95">
        <v>4829847</v>
      </c>
      <c r="D12" s="95">
        <v>25452</v>
      </c>
      <c r="E12" s="95">
        <v>939134</v>
      </c>
      <c r="F12" s="95">
        <v>265095</v>
      </c>
      <c r="G12" s="136">
        <v>1669329</v>
      </c>
      <c r="H12" s="248"/>
      <c r="I12" s="62"/>
    </row>
    <row r="13" spans="1:9" ht="12.75" customHeight="1">
      <c r="A13" s="243" t="s">
        <v>242</v>
      </c>
      <c r="B13" s="95">
        <v>3323393</v>
      </c>
      <c r="C13" s="95">
        <v>2517280</v>
      </c>
      <c r="D13" s="95">
        <v>6310</v>
      </c>
      <c r="E13" s="95">
        <v>241474</v>
      </c>
      <c r="F13" s="95">
        <v>97607</v>
      </c>
      <c r="G13" s="136">
        <v>496426</v>
      </c>
      <c r="H13" s="248"/>
      <c r="I13" s="62"/>
    </row>
    <row r="14" spans="1:9" ht="12.75" customHeight="1">
      <c r="A14" s="243" t="s">
        <v>243</v>
      </c>
      <c r="B14" s="95">
        <v>6630209</v>
      </c>
      <c r="C14" s="95">
        <v>2632368</v>
      </c>
      <c r="D14" s="95">
        <v>76385</v>
      </c>
      <c r="E14" s="95">
        <v>1731380</v>
      </c>
      <c r="F14" s="95">
        <v>296932</v>
      </c>
      <c r="G14" s="136">
        <v>2323047</v>
      </c>
      <c r="H14" s="249"/>
      <c r="I14" s="62"/>
    </row>
    <row r="15" spans="1:9" ht="12.75" customHeight="1">
      <c r="A15" s="137" t="s">
        <v>244</v>
      </c>
      <c r="B15" s="95">
        <v>3271612</v>
      </c>
      <c r="C15" s="95">
        <v>1761093</v>
      </c>
      <c r="D15" s="95">
        <v>14220</v>
      </c>
      <c r="E15" s="95">
        <v>492246</v>
      </c>
      <c r="F15" s="95">
        <v>96987</v>
      </c>
      <c r="G15" s="136">
        <v>937580</v>
      </c>
      <c r="H15" s="249"/>
      <c r="I15" s="62"/>
    </row>
    <row r="16" spans="1:9" ht="12.75" customHeight="1">
      <c r="A16" s="243" t="s">
        <v>111</v>
      </c>
      <c r="B16" s="95">
        <v>6343255</v>
      </c>
      <c r="C16" s="95">
        <v>3130372</v>
      </c>
      <c r="D16" s="95">
        <v>28972</v>
      </c>
      <c r="E16" s="95">
        <v>1025638.9999999999</v>
      </c>
      <c r="F16" s="95">
        <v>292430</v>
      </c>
      <c r="G16" s="136">
        <v>1780762</v>
      </c>
      <c r="H16" s="249"/>
      <c r="I16" s="62"/>
    </row>
    <row r="17" spans="1:9" ht="12.75" customHeight="1">
      <c r="A17" s="243" t="s">
        <v>245</v>
      </c>
      <c r="B17" s="95">
        <v>8983501</v>
      </c>
      <c r="C17" s="95">
        <v>6855654</v>
      </c>
      <c r="D17" s="95">
        <v>12548</v>
      </c>
      <c r="E17" s="95">
        <v>450524</v>
      </c>
      <c r="F17" s="95">
        <v>144419</v>
      </c>
      <c r="G17" s="136">
        <v>989122</v>
      </c>
      <c r="H17" s="249"/>
      <c r="I17" s="62"/>
    </row>
    <row r="18" spans="1:9" ht="12.75" customHeight="1">
      <c r="A18" s="243" t="s">
        <v>246</v>
      </c>
      <c r="B18" s="95">
        <v>5771758</v>
      </c>
      <c r="C18" s="95">
        <v>2829356</v>
      </c>
      <c r="D18" s="95">
        <v>23743</v>
      </c>
      <c r="E18" s="95">
        <v>760427</v>
      </c>
      <c r="F18" s="95">
        <v>292398</v>
      </c>
      <c r="G18" s="136">
        <v>1627824</v>
      </c>
      <c r="H18" s="249"/>
      <c r="I18" s="62"/>
    </row>
    <row r="19" spans="1:9" ht="12.75" customHeight="1">
      <c r="A19" s="243" t="s">
        <v>58</v>
      </c>
      <c r="B19" s="95">
        <v>3814698</v>
      </c>
      <c r="C19" s="95">
        <v>1078308</v>
      </c>
      <c r="D19" s="95">
        <v>9524</v>
      </c>
      <c r="E19" s="95">
        <v>551360</v>
      </c>
      <c r="F19" s="95">
        <v>205674</v>
      </c>
      <c r="G19" s="136">
        <v>1393482</v>
      </c>
      <c r="H19" s="249"/>
      <c r="I19" s="62"/>
    </row>
    <row r="20" spans="1:9" ht="12.75" customHeight="1">
      <c r="A20" s="137" t="s">
        <v>247</v>
      </c>
      <c r="B20" s="95">
        <v>4519272</v>
      </c>
      <c r="C20" s="95">
        <v>1800458</v>
      </c>
      <c r="D20" s="95">
        <v>12392</v>
      </c>
      <c r="E20" s="95">
        <v>580022</v>
      </c>
      <c r="F20" s="95">
        <v>115954</v>
      </c>
      <c r="G20" s="136">
        <v>1023516</v>
      </c>
      <c r="H20" s="249"/>
      <c r="I20" s="62"/>
    </row>
    <row r="21" spans="1:7" ht="12.75" customHeight="1">
      <c r="A21" s="112"/>
      <c r="B21" s="95"/>
      <c r="C21" s="95"/>
      <c r="D21" s="95"/>
      <c r="E21" s="95"/>
      <c r="F21" s="95"/>
      <c r="G21" s="308"/>
    </row>
    <row r="22" spans="1:7" s="15" customFormat="1" ht="12.75" customHeight="1" thickBot="1">
      <c r="A22" s="290" t="s">
        <v>171</v>
      </c>
      <c r="B22" s="291">
        <f aca="true" t="shared" si="0" ref="B22:G22">SUM(B8:B21)</f>
        <v>90168963</v>
      </c>
      <c r="C22" s="291">
        <f t="shared" si="0"/>
        <v>54309310</v>
      </c>
      <c r="D22" s="291">
        <f t="shared" si="0"/>
        <v>352823</v>
      </c>
      <c r="E22" s="291">
        <f t="shared" si="0"/>
        <v>10632630</v>
      </c>
      <c r="F22" s="291">
        <f t="shared" si="0"/>
        <v>2879490</v>
      </c>
      <c r="G22" s="313">
        <f t="shared" si="0"/>
        <v>18999218</v>
      </c>
    </row>
    <row r="23" spans="1:7" ht="12.75" customHeight="1">
      <c r="A23" s="113"/>
      <c r="B23" s="138"/>
      <c r="C23" s="138"/>
      <c r="D23" s="138"/>
      <c r="E23" s="138"/>
      <c r="F23" s="139"/>
      <c r="G23" s="1"/>
    </row>
    <row r="24" spans="1:7" ht="12.75" customHeight="1">
      <c r="A24" s="18"/>
      <c r="B24" s="11"/>
      <c r="C24" s="11"/>
      <c r="D24" s="11"/>
      <c r="E24" s="11"/>
      <c r="F24" s="6"/>
      <c r="G24" s="6"/>
    </row>
    <row r="25" spans="1:7" ht="12.75" customHeight="1" thickBot="1">
      <c r="A25" s="89"/>
      <c r="B25" s="89"/>
      <c r="C25" s="89"/>
      <c r="D25" s="89"/>
      <c r="E25" s="89"/>
      <c r="F25" s="89"/>
      <c r="G25" s="24"/>
    </row>
    <row r="26" spans="1:8" ht="21" customHeight="1">
      <c r="A26" s="380" t="s">
        <v>21</v>
      </c>
      <c r="B26" s="411" t="s">
        <v>183</v>
      </c>
      <c r="C26" s="412"/>
      <c r="D26" s="412"/>
      <c r="E26" s="402" t="s">
        <v>221</v>
      </c>
      <c r="F26" s="402" t="s">
        <v>222</v>
      </c>
      <c r="G26" s="416" t="s">
        <v>220</v>
      </c>
      <c r="H26" s="417"/>
    </row>
    <row r="27" spans="1:8" ht="12.75" customHeight="1">
      <c r="A27" s="381"/>
      <c r="B27" s="413" t="s">
        <v>132</v>
      </c>
      <c r="C27" s="413" t="s">
        <v>133</v>
      </c>
      <c r="D27" s="415" t="s">
        <v>134</v>
      </c>
      <c r="E27" s="403"/>
      <c r="F27" s="403"/>
      <c r="G27" s="418"/>
      <c r="H27" s="419"/>
    </row>
    <row r="28" spans="1:8" ht="21.75" customHeight="1">
      <c r="A28" s="381"/>
      <c r="B28" s="406"/>
      <c r="C28" s="414"/>
      <c r="D28" s="404"/>
      <c r="E28" s="404"/>
      <c r="F28" s="404"/>
      <c r="G28" s="418"/>
      <c r="H28" s="419"/>
    </row>
    <row r="29" spans="1:8" ht="24.75" customHeight="1" thickBot="1">
      <c r="A29" s="382"/>
      <c r="B29" s="295" t="s">
        <v>182</v>
      </c>
      <c r="C29" s="295" t="s">
        <v>182</v>
      </c>
      <c r="D29" s="295" t="s">
        <v>182</v>
      </c>
      <c r="E29" s="295" t="s">
        <v>182</v>
      </c>
      <c r="F29" s="295" t="s">
        <v>182</v>
      </c>
      <c r="G29" s="409" t="s">
        <v>182</v>
      </c>
      <c r="H29" s="410"/>
    </row>
    <row r="30" spans="1:8" ht="12.75" customHeight="1">
      <c r="A30" s="135" t="s">
        <v>237</v>
      </c>
      <c r="B30" s="91">
        <v>17778499</v>
      </c>
      <c r="C30" s="91">
        <v>2847871</v>
      </c>
      <c r="D30" s="91">
        <v>879863</v>
      </c>
      <c r="E30" s="91">
        <v>200144</v>
      </c>
      <c r="F30" s="91">
        <v>459218</v>
      </c>
      <c r="G30" s="368">
        <v>489696</v>
      </c>
      <c r="H30" s="370"/>
    </row>
    <row r="31" spans="1:8" ht="12.75" customHeight="1">
      <c r="A31" s="243" t="s">
        <v>238</v>
      </c>
      <c r="B31" s="95">
        <v>3510252</v>
      </c>
      <c r="C31" s="95">
        <v>863924</v>
      </c>
      <c r="D31" s="95">
        <v>159029</v>
      </c>
      <c r="E31" s="95">
        <v>27585</v>
      </c>
      <c r="F31" s="95">
        <v>81405</v>
      </c>
      <c r="G31" s="369">
        <v>103721</v>
      </c>
      <c r="H31" s="371"/>
    </row>
    <row r="32" spans="1:8" ht="12.75" customHeight="1">
      <c r="A32" s="243" t="s">
        <v>239</v>
      </c>
      <c r="B32" s="95">
        <v>5352264</v>
      </c>
      <c r="C32" s="95">
        <v>1919628</v>
      </c>
      <c r="D32" s="95">
        <v>755226</v>
      </c>
      <c r="E32" s="95">
        <v>48944</v>
      </c>
      <c r="F32" s="95">
        <v>194972</v>
      </c>
      <c r="G32" s="369">
        <v>293971</v>
      </c>
      <c r="H32" s="371"/>
    </row>
    <row r="33" spans="1:8" ht="12.75" customHeight="1">
      <c r="A33" s="243" t="s">
        <v>240</v>
      </c>
      <c r="B33" s="95">
        <v>7918557</v>
      </c>
      <c r="C33" s="95">
        <v>1463577</v>
      </c>
      <c r="D33" s="95">
        <v>915147</v>
      </c>
      <c r="E33" s="95">
        <v>492453</v>
      </c>
      <c r="F33" s="95">
        <v>611495</v>
      </c>
      <c r="G33" s="369">
        <v>261713</v>
      </c>
      <c r="H33" s="371"/>
    </row>
    <row r="34" spans="1:8" ht="12.75" customHeight="1">
      <c r="A34" s="243" t="s">
        <v>241</v>
      </c>
      <c r="B34" s="95">
        <v>8950397</v>
      </c>
      <c r="C34" s="95">
        <v>559718</v>
      </c>
      <c r="D34" s="95">
        <v>254690</v>
      </c>
      <c r="E34" s="95">
        <v>79384</v>
      </c>
      <c r="F34" s="95">
        <v>117145</v>
      </c>
      <c r="G34" s="369">
        <v>304931</v>
      </c>
      <c r="H34" s="371"/>
    </row>
    <row r="35" spans="1:8" ht="12.75" customHeight="1">
      <c r="A35" s="243" t="s">
        <v>242</v>
      </c>
      <c r="B35" s="95">
        <v>2977041</v>
      </c>
      <c r="C35" s="95">
        <v>468161</v>
      </c>
      <c r="D35" s="95">
        <v>137694</v>
      </c>
      <c r="E35" s="95">
        <v>52371</v>
      </c>
      <c r="F35" s="95">
        <v>84772</v>
      </c>
      <c r="G35" s="369">
        <v>102096</v>
      </c>
      <c r="H35" s="371"/>
    </row>
    <row r="36" spans="1:8" ht="12.75" customHeight="1">
      <c r="A36" s="243" t="s">
        <v>243</v>
      </c>
      <c r="B36" s="95">
        <v>6779854</v>
      </c>
      <c r="C36" s="95">
        <v>278162</v>
      </c>
      <c r="D36" s="95">
        <v>126940</v>
      </c>
      <c r="E36" s="95">
        <v>129482</v>
      </c>
      <c r="F36" s="95">
        <v>203416</v>
      </c>
      <c r="G36" s="369">
        <v>323382</v>
      </c>
      <c r="H36" s="371"/>
    </row>
    <row r="37" spans="1:8" ht="12.75" customHeight="1">
      <c r="A37" s="137" t="s">
        <v>244</v>
      </c>
      <c r="B37" s="95">
        <v>2739732</v>
      </c>
      <c r="C37" s="95">
        <v>433055</v>
      </c>
      <c r="D37" s="95">
        <v>371386</v>
      </c>
      <c r="E37" s="95">
        <v>30986</v>
      </c>
      <c r="F37" s="95">
        <v>73584</v>
      </c>
      <c r="G37" s="369">
        <v>104029</v>
      </c>
      <c r="H37" s="371"/>
    </row>
    <row r="38" spans="1:8" ht="12.75" customHeight="1">
      <c r="A38" s="243" t="s">
        <v>111</v>
      </c>
      <c r="B38" s="95">
        <v>6118982</v>
      </c>
      <c r="C38" s="95">
        <v>1042192</v>
      </c>
      <c r="D38" s="95">
        <v>459778</v>
      </c>
      <c r="E38" s="95">
        <v>390149</v>
      </c>
      <c r="F38" s="95">
        <v>216990</v>
      </c>
      <c r="G38" s="369">
        <v>313552</v>
      </c>
      <c r="H38" s="371"/>
    </row>
    <row r="39" spans="1:8" ht="12.75" customHeight="1">
      <c r="A39" s="243" t="s">
        <v>245</v>
      </c>
      <c r="B39" s="95">
        <v>9295653</v>
      </c>
      <c r="C39" s="95">
        <v>482591</v>
      </c>
      <c r="D39" s="95">
        <v>135193</v>
      </c>
      <c r="E39" s="95">
        <v>95812</v>
      </c>
      <c r="F39" s="95">
        <v>183130</v>
      </c>
      <c r="G39" s="369">
        <v>175793</v>
      </c>
      <c r="H39" s="371"/>
    </row>
    <row r="40" spans="1:8" ht="12.75" customHeight="1">
      <c r="A40" s="243" t="s">
        <v>246</v>
      </c>
      <c r="B40" s="95">
        <v>4489141</v>
      </c>
      <c r="C40" s="95">
        <v>1220894</v>
      </c>
      <c r="D40" s="95">
        <v>757533</v>
      </c>
      <c r="E40" s="95">
        <v>290132</v>
      </c>
      <c r="F40" s="95">
        <v>383255</v>
      </c>
      <c r="G40" s="369">
        <v>374857</v>
      </c>
      <c r="H40" s="371"/>
    </row>
    <row r="41" spans="1:8" ht="12.75" customHeight="1">
      <c r="A41" s="243" t="s">
        <v>58</v>
      </c>
      <c r="B41" s="95">
        <v>3833745</v>
      </c>
      <c r="C41" s="95">
        <v>309705</v>
      </c>
      <c r="D41" s="95">
        <v>335317</v>
      </c>
      <c r="E41" s="95">
        <v>60944</v>
      </c>
      <c r="F41" s="95">
        <v>66315</v>
      </c>
      <c r="G41" s="369">
        <v>775322.581652893</v>
      </c>
      <c r="H41" s="371"/>
    </row>
    <row r="42" spans="1:8" ht="12.75" customHeight="1">
      <c r="A42" s="137" t="s">
        <v>247</v>
      </c>
      <c r="B42" s="95">
        <v>4807732</v>
      </c>
      <c r="C42" s="95">
        <v>99122</v>
      </c>
      <c r="D42" s="95">
        <v>19042</v>
      </c>
      <c r="E42" s="95">
        <v>262197</v>
      </c>
      <c r="F42" s="95">
        <v>89726</v>
      </c>
      <c r="G42" s="369">
        <v>178112</v>
      </c>
      <c r="H42" s="371"/>
    </row>
    <row r="43" spans="1:7" ht="12.75" customHeight="1">
      <c r="A43" s="112"/>
      <c r="B43" s="95"/>
      <c r="C43" s="95"/>
      <c r="D43" s="95"/>
      <c r="E43" s="95"/>
      <c r="F43" s="95"/>
      <c r="G43" s="136"/>
    </row>
    <row r="44" spans="1:8" s="15" customFormat="1" ht="12.75" customHeight="1" thickBot="1">
      <c r="A44" s="290" t="s">
        <v>171</v>
      </c>
      <c r="B44" s="291">
        <f aca="true" t="shared" si="1" ref="B44:G44">SUM(B30:B43)</f>
        <v>84551849</v>
      </c>
      <c r="C44" s="291">
        <f t="shared" si="1"/>
        <v>11988600</v>
      </c>
      <c r="D44" s="291">
        <f t="shared" si="1"/>
        <v>5306838</v>
      </c>
      <c r="E44" s="291">
        <f t="shared" si="1"/>
        <v>2160583</v>
      </c>
      <c r="F44" s="291">
        <f t="shared" si="1"/>
        <v>2765423</v>
      </c>
      <c r="G44" s="420">
        <f t="shared" si="1"/>
        <v>3801175.5816528928</v>
      </c>
      <c r="H44" s="421"/>
    </row>
    <row r="45" spans="1:7" ht="12.75" customHeight="1">
      <c r="A45" s="113" t="s">
        <v>382</v>
      </c>
      <c r="B45" s="141"/>
      <c r="C45" s="141"/>
      <c r="D45" s="142"/>
      <c r="E45" s="143"/>
      <c r="F45" s="143"/>
      <c r="G45" s="28"/>
    </row>
    <row r="46" spans="1:7" ht="12.75" customHeight="1">
      <c r="A46" s="233" t="s">
        <v>184</v>
      </c>
      <c r="B46" s="25"/>
      <c r="C46" s="25"/>
      <c r="D46" s="25"/>
      <c r="E46" s="25"/>
      <c r="F46" s="25"/>
      <c r="G46" s="6"/>
    </row>
    <row r="47" ht="12.75" customHeight="1">
      <c r="A47" s="21" t="s">
        <v>213</v>
      </c>
    </row>
    <row r="65" spans="2:7" ht="15" customHeight="1">
      <c r="B65" s="47"/>
      <c r="C65" s="47"/>
      <c r="E65" s="47"/>
      <c r="F65" s="47"/>
      <c r="G65" s="47"/>
    </row>
    <row r="66" spans="2:7" ht="15" customHeight="1">
      <c r="B66" s="47"/>
      <c r="C66" s="47"/>
      <c r="E66" s="47"/>
      <c r="F66" s="47"/>
      <c r="G66" s="47"/>
    </row>
    <row r="67" spans="2:7" ht="15" customHeight="1">
      <c r="B67" s="47"/>
      <c r="C67" s="47"/>
      <c r="E67" s="47"/>
      <c r="F67" s="47"/>
      <c r="G67" s="47"/>
    </row>
    <row r="68" spans="2:7" ht="15" customHeight="1">
      <c r="B68" s="47"/>
      <c r="C68" s="47"/>
      <c r="E68" s="47"/>
      <c r="F68" s="47"/>
      <c r="G68" s="47"/>
    </row>
    <row r="69" spans="2:7" ht="15" customHeight="1">
      <c r="B69" s="47"/>
      <c r="C69" s="47"/>
      <c r="E69" s="47"/>
      <c r="F69" s="47"/>
      <c r="G69" s="47"/>
    </row>
    <row r="70" spans="2:7" ht="15" customHeight="1">
      <c r="B70" s="47"/>
      <c r="C70" s="47"/>
      <c r="E70" s="47"/>
      <c r="F70" s="47"/>
      <c r="G70" s="47"/>
    </row>
    <row r="71" spans="2:7" ht="15" customHeight="1">
      <c r="B71" s="47"/>
      <c r="C71" s="47"/>
      <c r="E71" s="47"/>
      <c r="F71" s="47"/>
      <c r="G71" s="47"/>
    </row>
    <row r="72" spans="2:7" ht="15" customHeight="1">
      <c r="B72" s="47"/>
      <c r="C72" s="47"/>
      <c r="E72" s="47"/>
      <c r="F72" s="47"/>
      <c r="G72" s="47"/>
    </row>
    <row r="73" spans="2:7" ht="15" customHeight="1">
      <c r="B73" s="47"/>
      <c r="C73" s="47"/>
      <c r="E73" s="47"/>
      <c r="F73" s="47"/>
      <c r="G73" s="47"/>
    </row>
    <row r="74" spans="2:7" ht="15" customHeight="1">
      <c r="B74" s="47"/>
      <c r="C74" s="47"/>
      <c r="E74" s="47"/>
      <c r="F74" s="47"/>
      <c r="G74" s="47"/>
    </row>
    <row r="75" spans="2:7" ht="15" customHeight="1">
      <c r="B75" s="47"/>
      <c r="C75" s="47"/>
      <c r="E75" s="47"/>
      <c r="F75" s="47"/>
      <c r="G75" s="47"/>
    </row>
    <row r="76" spans="2:7" ht="15" customHeight="1">
      <c r="B76" s="47"/>
      <c r="C76" s="47"/>
      <c r="E76" s="47"/>
      <c r="F76" s="47"/>
      <c r="G76" s="47"/>
    </row>
    <row r="77" spans="2:7" ht="15" customHeight="1">
      <c r="B77" s="47"/>
      <c r="C77" s="47"/>
      <c r="E77" s="47"/>
      <c r="F77" s="47"/>
      <c r="G77" s="47"/>
    </row>
    <row r="78" spans="2:7" ht="15" customHeight="1">
      <c r="B78" s="47"/>
      <c r="C78" s="47"/>
      <c r="E78" s="47"/>
      <c r="F78" s="47"/>
      <c r="G78" s="47"/>
    </row>
    <row r="82" spans="2:7" ht="15" customHeight="1">
      <c r="B82" s="47"/>
      <c r="C82" s="47"/>
      <c r="D82" s="48"/>
      <c r="E82" s="47"/>
      <c r="F82" s="47"/>
      <c r="G82" s="47"/>
    </row>
    <row r="83" spans="2:7" ht="15" customHeight="1">
      <c r="B83" s="47"/>
      <c r="C83" s="47"/>
      <c r="D83" s="48"/>
      <c r="E83" s="47"/>
      <c r="F83" s="47"/>
      <c r="G83" s="47"/>
    </row>
    <row r="84" spans="2:7" ht="15" customHeight="1">
      <c r="B84" s="47"/>
      <c r="C84" s="47"/>
      <c r="D84" s="48"/>
      <c r="E84" s="47"/>
      <c r="F84" s="47"/>
      <c r="G84" s="47"/>
    </row>
    <row r="85" spans="2:7" ht="15" customHeight="1">
      <c r="B85" s="47"/>
      <c r="C85" s="47"/>
      <c r="D85" s="48"/>
      <c r="E85" s="47"/>
      <c r="F85" s="47"/>
      <c r="G85" s="47"/>
    </row>
    <row r="86" spans="2:7" ht="15" customHeight="1">
      <c r="B86" s="47"/>
      <c r="C86" s="47"/>
      <c r="D86" s="48"/>
      <c r="E86" s="47"/>
      <c r="F86" s="47"/>
      <c r="G86" s="47"/>
    </row>
    <row r="87" spans="2:7" ht="15" customHeight="1">
      <c r="B87" s="47"/>
      <c r="C87" s="47"/>
      <c r="D87" s="48"/>
      <c r="E87" s="47"/>
      <c r="F87" s="47"/>
      <c r="G87" s="47"/>
    </row>
    <row r="88" spans="2:7" ht="15" customHeight="1">
      <c r="B88" s="47"/>
      <c r="C88" s="47"/>
      <c r="D88" s="48"/>
      <c r="E88" s="47"/>
      <c r="F88" s="47"/>
      <c r="G88" s="47"/>
    </row>
    <row r="89" spans="2:7" ht="15" customHeight="1">
      <c r="B89" s="47"/>
      <c r="C89" s="47"/>
      <c r="D89" s="48"/>
      <c r="E89" s="47"/>
      <c r="F89" s="47"/>
      <c r="G89" s="47"/>
    </row>
    <row r="90" spans="2:7" ht="15" customHeight="1">
      <c r="B90" s="47"/>
      <c r="C90" s="47"/>
      <c r="D90" s="48"/>
      <c r="E90" s="47"/>
      <c r="F90" s="47"/>
      <c r="G90" s="47"/>
    </row>
    <row r="91" spans="2:7" ht="15" customHeight="1">
      <c r="B91" s="47"/>
      <c r="C91" s="47"/>
      <c r="D91" s="48"/>
      <c r="E91" s="47"/>
      <c r="F91" s="47"/>
      <c r="G91" s="47"/>
    </row>
    <row r="92" spans="2:7" ht="15" customHeight="1">
      <c r="B92" s="47"/>
      <c r="C92" s="47"/>
      <c r="D92" s="48"/>
      <c r="E92" s="47"/>
      <c r="F92" s="47"/>
      <c r="G92" s="47"/>
    </row>
    <row r="93" spans="2:7" ht="15" customHeight="1">
      <c r="B93" s="47"/>
      <c r="C93" s="47"/>
      <c r="D93" s="48"/>
      <c r="E93" s="47"/>
      <c r="F93" s="47"/>
      <c r="G93" s="47"/>
    </row>
    <row r="94" spans="2:7" ht="15" customHeight="1">
      <c r="B94" s="47"/>
      <c r="C94" s="47"/>
      <c r="D94" s="48"/>
      <c r="E94" s="47"/>
      <c r="F94" s="47"/>
      <c r="G94" s="47"/>
    </row>
    <row r="95" spans="2:7" ht="15" customHeight="1">
      <c r="B95" s="47"/>
      <c r="C95" s="47"/>
      <c r="D95" s="48"/>
      <c r="E95" s="47"/>
      <c r="F95" s="47"/>
      <c r="G95" s="47"/>
    </row>
    <row r="96" ht="15" customHeight="1">
      <c r="D96" s="48"/>
    </row>
  </sheetData>
  <mergeCells count="18">
    <mergeCell ref="G44:H44"/>
    <mergeCell ref="G29:H29"/>
    <mergeCell ref="A26:A29"/>
    <mergeCell ref="B26:D26"/>
    <mergeCell ref="E26:E28"/>
    <mergeCell ref="B27:B28"/>
    <mergeCell ref="C27:C28"/>
    <mergeCell ref="D27:D28"/>
    <mergeCell ref="G26:H28"/>
    <mergeCell ref="A3:H3"/>
    <mergeCell ref="A1:H1"/>
    <mergeCell ref="F26:F28"/>
    <mergeCell ref="F5:F6"/>
    <mergeCell ref="B5:B6"/>
    <mergeCell ref="C5:C6"/>
    <mergeCell ref="D5:D6"/>
    <mergeCell ref="E5:E6"/>
    <mergeCell ref="G5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J61"/>
  <sheetViews>
    <sheetView showGridLines="0" view="pageBreakPreview" zoomScaleNormal="75" zoomScaleSheetLayoutView="100" workbookViewId="0" topLeftCell="A1">
      <selection activeCell="F13" sqref="F13"/>
    </sheetView>
  </sheetViews>
  <sheetFormatPr defaultColWidth="11.421875" defaultRowHeight="15" customHeight="1"/>
  <cols>
    <col min="1" max="1" width="42.00390625" style="9" customWidth="1"/>
    <col min="2" max="2" width="14.7109375" style="12" customWidth="1"/>
    <col min="3" max="3" width="17.421875" style="12" customWidth="1"/>
    <col min="4" max="6" width="14.7109375" style="4" customWidth="1"/>
    <col min="7" max="7" width="4.14062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366" t="s">
        <v>170</v>
      </c>
      <c r="B1" s="366"/>
      <c r="C1" s="366"/>
      <c r="D1" s="366"/>
      <c r="E1" s="366"/>
      <c r="F1" s="366"/>
      <c r="G1" s="64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89" t="s">
        <v>380</v>
      </c>
      <c r="B3" s="389"/>
      <c r="C3" s="389"/>
      <c r="D3" s="389"/>
      <c r="E3" s="389"/>
      <c r="F3" s="389"/>
      <c r="G3" s="65"/>
      <c r="H3" s="65"/>
      <c r="I3" s="65"/>
      <c r="J3" s="14"/>
    </row>
    <row r="4" spans="1:7" ht="13.5" customHeight="1" thickBot="1">
      <c r="A4" s="151"/>
      <c r="B4" s="151"/>
      <c r="C4" s="151"/>
      <c r="D4" s="151"/>
      <c r="E4" s="151"/>
      <c r="F4" s="151"/>
      <c r="G4" s="6"/>
    </row>
    <row r="5" spans="1:7" ht="12.75" customHeight="1">
      <c r="A5" s="145"/>
      <c r="B5" s="424" t="s">
        <v>24</v>
      </c>
      <c r="C5" s="424" t="s">
        <v>266</v>
      </c>
      <c r="D5" s="426" t="s">
        <v>25</v>
      </c>
      <c r="E5" s="426" t="s">
        <v>26</v>
      </c>
      <c r="F5" s="422" t="s">
        <v>130</v>
      </c>
      <c r="G5"/>
    </row>
    <row r="6" spans="1:7" ht="12.75" customHeight="1">
      <c r="A6" s="146" t="s">
        <v>21</v>
      </c>
      <c r="B6" s="425"/>
      <c r="C6" s="425"/>
      <c r="D6" s="427"/>
      <c r="E6" s="427"/>
      <c r="F6" s="423"/>
      <c r="G6"/>
    </row>
    <row r="7" spans="1:8" ht="12.75" customHeight="1" thickBot="1">
      <c r="A7" s="147"/>
      <c r="B7" s="148" t="s">
        <v>182</v>
      </c>
      <c r="C7" s="148" t="s">
        <v>182</v>
      </c>
      <c r="D7" s="149" t="s">
        <v>219</v>
      </c>
      <c r="E7" s="148" t="s">
        <v>182</v>
      </c>
      <c r="F7" s="150" t="s">
        <v>182</v>
      </c>
      <c r="G7"/>
      <c r="H7" s="4"/>
    </row>
    <row r="8" spans="1:8" ht="12.75" customHeight="1">
      <c r="A8" s="101" t="s">
        <v>168</v>
      </c>
      <c r="B8" s="91"/>
      <c r="C8" s="91"/>
      <c r="D8" s="91"/>
      <c r="E8" s="91"/>
      <c r="F8" s="102"/>
      <c r="G8"/>
      <c r="H8" s="62"/>
    </row>
    <row r="9" spans="1:8" ht="12.75" customHeight="1">
      <c r="A9" s="112" t="s">
        <v>248</v>
      </c>
      <c r="B9" s="95">
        <v>4829797</v>
      </c>
      <c r="C9" s="95">
        <v>2458377</v>
      </c>
      <c r="D9" s="95">
        <v>49602</v>
      </c>
      <c r="E9" s="95">
        <v>1280682</v>
      </c>
      <c r="F9" s="136">
        <v>136266</v>
      </c>
      <c r="G9"/>
      <c r="H9" s="4"/>
    </row>
    <row r="10" spans="1:7" ht="12.75" customHeight="1">
      <c r="A10" s="99" t="s">
        <v>249</v>
      </c>
      <c r="B10" s="95">
        <v>11642766</v>
      </c>
      <c r="C10" s="95">
        <v>5550989</v>
      </c>
      <c r="D10" s="95">
        <v>44964</v>
      </c>
      <c r="E10" s="95">
        <v>1825303</v>
      </c>
      <c r="F10" s="136">
        <v>751166</v>
      </c>
      <c r="G10"/>
    </row>
    <row r="11" spans="1:7" ht="12.75" customHeight="1">
      <c r="A11" s="99" t="s">
        <v>153</v>
      </c>
      <c r="B11" s="95">
        <v>4399845</v>
      </c>
      <c r="C11" s="95">
        <v>1796714</v>
      </c>
      <c r="D11" s="95">
        <v>59718</v>
      </c>
      <c r="E11" s="95">
        <v>1515686</v>
      </c>
      <c r="F11" s="136">
        <v>94323</v>
      </c>
      <c r="G11"/>
    </row>
    <row r="12" spans="1:9" ht="12.75" customHeight="1">
      <c r="A12" s="94"/>
      <c r="B12" s="95"/>
      <c r="C12" s="95"/>
      <c r="D12" s="95"/>
      <c r="E12" s="95"/>
      <c r="F12" s="136"/>
      <c r="G12"/>
      <c r="I12" s="55"/>
    </row>
    <row r="13" spans="1:7" s="15" customFormat="1" ht="12.75" customHeight="1" thickBot="1">
      <c r="A13" s="290" t="s">
        <v>152</v>
      </c>
      <c r="B13" s="291">
        <f>SUM(B8:B11)</f>
        <v>20872408</v>
      </c>
      <c r="C13" s="291">
        <f>SUM(C8:C11)</f>
        <v>9806080</v>
      </c>
      <c r="D13" s="291">
        <f>SUM(D8:D11)</f>
        <v>154284</v>
      </c>
      <c r="E13" s="291">
        <f>SUM(E8:E11)</f>
        <v>4621671</v>
      </c>
      <c r="F13" s="314">
        <f>SUM(F8:F11)</f>
        <v>981755</v>
      </c>
      <c r="G13"/>
    </row>
    <row r="14" spans="1:7" ht="12.75" customHeight="1">
      <c r="A14" s="396" t="s">
        <v>382</v>
      </c>
      <c r="B14" s="396"/>
      <c r="C14" s="141"/>
      <c r="D14" s="142"/>
      <c r="E14" s="143"/>
      <c r="F14" s="143"/>
      <c r="G14" s="28"/>
    </row>
    <row r="15" ht="12.75" customHeight="1">
      <c r="A15" s="21" t="s">
        <v>213</v>
      </c>
    </row>
    <row r="16" ht="15" customHeight="1">
      <c r="H16" s="46"/>
    </row>
    <row r="17" ht="15" customHeight="1">
      <c r="H17" s="46"/>
    </row>
    <row r="18" ht="15" customHeight="1">
      <c r="H18" s="46"/>
    </row>
    <row r="19" ht="15" customHeight="1">
      <c r="H19" s="46"/>
    </row>
    <row r="20" ht="15" customHeight="1">
      <c r="H20" s="46"/>
    </row>
    <row r="21" ht="15" customHeight="1">
      <c r="H21" s="46"/>
    </row>
    <row r="22" ht="15" customHeight="1">
      <c r="H22" s="46"/>
    </row>
    <row r="23" ht="15" customHeight="1">
      <c r="H23" s="46"/>
    </row>
    <row r="24" ht="15" customHeight="1">
      <c r="H24" s="46"/>
    </row>
    <row r="25" ht="15" customHeight="1">
      <c r="H25" s="46"/>
    </row>
    <row r="26" ht="15" customHeight="1">
      <c r="H26" s="46"/>
    </row>
    <row r="27" ht="15" customHeight="1">
      <c r="H27" s="46"/>
    </row>
    <row r="28" ht="15" customHeight="1">
      <c r="H28" s="46"/>
    </row>
    <row r="29" ht="15" customHeight="1">
      <c r="H29" s="46"/>
    </row>
    <row r="30" spans="2:7" ht="15" customHeight="1">
      <c r="B30" s="47"/>
      <c r="C30" s="47"/>
      <c r="E30" s="47"/>
      <c r="F30" s="47"/>
      <c r="G30" s="47"/>
    </row>
    <row r="31" spans="2:7" ht="15" customHeight="1">
      <c r="B31" s="47"/>
      <c r="C31" s="47"/>
      <c r="E31" s="47"/>
      <c r="F31" s="47"/>
      <c r="G31" s="47"/>
    </row>
    <row r="32" spans="2:7" ht="15" customHeight="1">
      <c r="B32" s="47"/>
      <c r="C32" s="47"/>
      <c r="E32" s="47"/>
      <c r="F32" s="47"/>
      <c r="G32" s="47"/>
    </row>
    <row r="33" spans="2:7" ht="15" customHeight="1">
      <c r="B33" s="47"/>
      <c r="C33" s="47"/>
      <c r="E33" s="47"/>
      <c r="F33" s="47"/>
      <c r="G33" s="47"/>
    </row>
    <row r="34" spans="2:7" ht="15" customHeight="1">
      <c r="B34" s="47"/>
      <c r="C34" s="47"/>
      <c r="E34" s="47"/>
      <c r="F34" s="47"/>
      <c r="G34" s="47"/>
    </row>
    <row r="35" spans="2:7" ht="15" customHeight="1">
      <c r="B35" s="47"/>
      <c r="C35" s="47"/>
      <c r="E35" s="47"/>
      <c r="F35" s="47"/>
      <c r="G35" s="47"/>
    </row>
    <row r="36" spans="2:7" ht="15" customHeight="1">
      <c r="B36" s="47"/>
      <c r="C36" s="47"/>
      <c r="E36" s="47"/>
      <c r="F36" s="47"/>
      <c r="G36" s="47"/>
    </row>
    <row r="37" spans="2:7" ht="15" customHeight="1">
      <c r="B37" s="47"/>
      <c r="C37" s="47"/>
      <c r="E37" s="47"/>
      <c r="F37" s="47"/>
      <c r="G37" s="47"/>
    </row>
    <row r="38" spans="2:7" ht="15" customHeight="1">
      <c r="B38" s="47"/>
      <c r="C38" s="47"/>
      <c r="E38" s="47"/>
      <c r="F38" s="47"/>
      <c r="G38" s="47"/>
    </row>
    <row r="39" spans="2:7" ht="15" customHeight="1">
      <c r="B39" s="47"/>
      <c r="C39" s="47"/>
      <c r="E39" s="47"/>
      <c r="F39" s="47"/>
      <c r="G39" s="47"/>
    </row>
    <row r="40" spans="2:7" ht="15" customHeight="1">
      <c r="B40" s="47"/>
      <c r="C40" s="47"/>
      <c r="E40" s="47"/>
      <c r="F40" s="47"/>
      <c r="G40" s="47"/>
    </row>
    <row r="41" spans="2:7" ht="15" customHeight="1">
      <c r="B41" s="47"/>
      <c r="C41" s="47"/>
      <c r="E41" s="47"/>
      <c r="F41" s="47"/>
      <c r="G41" s="47"/>
    </row>
    <row r="42" spans="2:7" ht="15" customHeight="1">
      <c r="B42" s="47"/>
      <c r="C42" s="47"/>
      <c r="E42" s="47"/>
      <c r="F42" s="47"/>
      <c r="G42" s="47"/>
    </row>
    <row r="43" spans="2:7" ht="15" customHeight="1">
      <c r="B43" s="47"/>
      <c r="C43" s="47"/>
      <c r="E43" s="47"/>
      <c r="F43" s="47"/>
      <c r="G43" s="47"/>
    </row>
    <row r="47" spans="2:7" ht="15" customHeight="1">
      <c r="B47" s="47"/>
      <c r="C47" s="47"/>
      <c r="D47" s="48"/>
      <c r="E47" s="47"/>
      <c r="F47" s="47"/>
      <c r="G47" s="47"/>
    </row>
    <row r="48" spans="2:7" ht="15" customHeight="1">
      <c r="B48" s="47"/>
      <c r="C48" s="47"/>
      <c r="D48" s="48"/>
      <c r="E48" s="47"/>
      <c r="F48" s="47"/>
      <c r="G48" s="47"/>
    </row>
    <row r="49" spans="2:7" ht="15" customHeight="1">
      <c r="B49" s="47"/>
      <c r="C49" s="47"/>
      <c r="D49" s="48"/>
      <c r="E49" s="47"/>
      <c r="F49" s="47"/>
      <c r="G49" s="47"/>
    </row>
    <row r="50" spans="2:7" ht="15" customHeight="1">
      <c r="B50" s="47"/>
      <c r="C50" s="47"/>
      <c r="D50" s="48"/>
      <c r="E50" s="47"/>
      <c r="F50" s="47"/>
      <c r="G50" s="47"/>
    </row>
    <row r="51" spans="2:7" ht="15" customHeight="1">
      <c r="B51" s="47"/>
      <c r="C51" s="47"/>
      <c r="D51" s="48"/>
      <c r="E51" s="47"/>
      <c r="F51" s="47"/>
      <c r="G51" s="47"/>
    </row>
    <row r="52" spans="2:7" ht="15" customHeight="1">
      <c r="B52" s="47"/>
      <c r="C52" s="47"/>
      <c r="D52" s="48"/>
      <c r="E52" s="47"/>
      <c r="F52" s="47"/>
      <c r="G52" s="47"/>
    </row>
    <row r="53" spans="2:7" ht="15" customHeight="1">
      <c r="B53" s="47"/>
      <c r="C53" s="47"/>
      <c r="D53" s="48"/>
      <c r="E53" s="47"/>
      <c r="F53" s="47"/>
      <c r="G53" s="47"/>
    </row>
    <row r="54" spans="2:7" ht="15" customHeight="1">
      <c r="B54" s="47"/>
      <c r="C54" s="47"/>
      <c r="D54" s="48"/>
      <c r="E54" s="47"/>
      <c r="F54" s="47"/>
      <c r="G54" s="47"/>
    </row>
    <row r="55" spans="2:7" ht="15" customHeight="1">
      <c r="B55" s="47"/>
      <c r="C55" s="47"/>
      <c r="D55" s="48"/>
      <c r="E55" s="47"/>
      <c r="F55" s="47"/>
      <c r="G55" s="47"/>
    </row>
    <row r="56" spans="2:7" ht="15" customHeight="1">
      <c r="B56" s="47"/>
      <c r="C56" s="47"/>
      <c r="D56" s="48"/>
      <c r="E56" s="47"/>
      <c r="F56" s="47"/>
      <c r="G56" s="47"/>
    </row>
    <row r="57" spans="2:7" ht="15" customHeight="1">
      <c r="B57" s="47"/>
      <c r="C57" s="47"/>
      <c r="D57" s="48"/>
      <c r="E57" s="47"/>
      <c r="F57" s="47"/>
      <c r="G57" s="47"/>
    </row>
    <row r="58" spans="2:7" ht="15" customHeight="1">
      <c r="B58" s="47"/>
      <c r="C58" s="47"/>
      <c r="D58" s="48"/>
      <c r="E58" s="47"/>
      <c r="F58" s="47"/>
      <c r="G58" s="47"/>
    </row>
    <row r="59" spans="2:7" ht="15" customHeight="1">
      <c r="B59" s="47"/>
      <c r="C59" s="47"/>
      <c r="D59" s="48"/>
      <c r="E59" s="47"/>
      <c r="F59" s="47"/>
      <c r="G59" s="47"/>
    </row>
    <row r="60" spans="2:7" ht="15" customHeight="1">
      <c r="B60" s="47"/>
      <c r="C60" s="47"/>
      <c r="D60" s="48"/>
      <c r="E60" s="47"/>
      <c r="F60" s="47"/>
      <c r="G60" s="47"/>
    </row>
    <row r="61" ht="15" customHeight="1">
      <c r="D61" s="48"/>
    </row>
  </sheetData>
  <mergeCells count="8">
    <mergeCell ref="A14:B14"/>
    <mergeCell ref="A1:F1"/>
    <mergeCell ref="F5:F6"/>
    <mergeCell ref="B5:B6"/>
    <mergeCell ref="C5:C6"/>
    <mergeCell ref="D5:D6"/>
    <mergeCell ref="A3:F3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3"/>
  <dimension ref="A1:J60"/>
  <sheetViews>
    <sheetView showGridLines="0" view="pageBreakPreview" zoomScale="85" zoomScaleNormal="75" zoomScaleSheetLayoutView="85" workbookViewId="0" topLeftCell="A2">
      <selection activeCell="D15" sqref="D15"/>
    </sheetView>
  </sheetViews>
  <sheetFormatPr defaultColWidth="11.421875" defaultRowHeight="15" customHeight="1"/>
  <cols>
    <col min="1" max="1" width="60.421875" style="9" customWidth="1"/>
    <col min="2" max="2" width="19.8515625" style="12" customWidth="1"/>
    <col min="3" max="3" width="17.4218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366" t="s">
        <v>170</v>
      </c>
      <c r="B1" s="366"/>
      <c r="C1" s="366"/>
      <c r="D1" s="366"/>
      <c r="E1" s="366"/>
      <c r="F1" s="366"/>
      <c r="G1" s="64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89" t="s">
        <v>381</v>
      </c>
      <c r="B3" s="389"/>
      <c r="C3" s="389"/>
      <c r="D3" s="389"/>
      <c r="E3" s="389"/>
      <c r="F3" s="389"/>
      <c r="G3" s="65"/>
      <c r="H3" s="65"/>
      <c r="I3" s="65"/>
      <c r="J3" s="14"/>
    </row>
    <row r="4" spans="1:7" ht="13.5" customHeight="1" thickBot="1">
      <c r="A4" s="151"/>
      <c r="B4" s="151"/>
      <c r="C4" s="151"/>
      <c r="D4" s="151"/>
      <c r="E4" s="151"/>
      <c r="F4" s="151"/>
      <c r="G4" s="6"/>
    </row>
    <row r="5" spans="1:7" ht="12.75" customHeight="1">
      <c r="A5" s="294"/>
      <c r="B5" s="405" t="s">
        <v>24</v>
      </c>
      <c r="C5" s="405" t="s">
        <v>267</v>
      </c>
      <c r="D5" s="402" t="s">
        <v>25</v>
      </c>
      <c r="E5" s="402" t="s">
        <v>26</v>
      </c>
      <c r="F5" s="407" t="s">
        <v>130</v>
      </c>
      <c r="G5"/>
    </row>
    <row r="6" spans="1:7" ht="24.75" customHeight="1">
      <c r="A6" s="381" t="s">
        <v>21</v>
      </c>
      <c r="B6" s="406"/>
      <c r="C6" s="406"/>
      <c r="D6" s="404"/>
      <c r="E6" s="404"/>
      <c r="F6" s="408"/>
      <c r="G6"/>
    </row>
    <row r="7" spans="1:8" ht="27" customHeight="1" thickBot="1">
      <c r="A7" s="382"/>
      <c r="B7" s="295" t="s">
        <v>182</v>
      </c>
      <c r="C7" s="295" t="s">
        <v>182</v>
      </c>
      <c r="D7" s="296" t="s">
        <v>219</v>
      </c>
      <c r="E7" s="295" t="s">
        <v>182</v>
      </c>
      <c r="F7" s="297" t="s">
        <v>182</v>
      </c>
      <c r="G7"/>
      <c r="H7" s="4"/>
    </row>
    <row r="8" spans="1:8" ht="12.75" customHeight="1">
      <c r="A8" s="122" t="s">
        <v>250</v>
      </c>
      <c r="B8" s="91">
        <v>2782612</v>
      </c>
      <c r="C8" s="91">
        <v>613249</v>
      </c>
      <c r="D8" s="91">
        <v>34436</v>
      </c>
      <c r="E8" s="91">
        <v>1387297</v>
      </c>
      <c r="F8" s="102">
        <v>361708</v>
      </c>
      <c r="G8"/>
      <c r="H8" s="62"/>
    </row>
    <row r="9" spans="1:8" ht="12.75" customHeight="1">
      <c r="A9" s="124" t="s">
        <v>268</v>
      </c>
      <c r="B9" s="95">
        <v>2606181</v>
      </c>
      <c r="C9" s="95">
        <v>1449287</v>
      </c>
      <c r="D9" s="95">
        <v>83034</v>
      </c>
      <c r="E9" s="95">
        <v>2776418</v>
      </c>
      <c r="F9" s="136">
        <v>532110</v>
      </c>
      <c r="G9"/>
      <c r="H9" s="4"/>
    </row>
    <row r="10" spans="1:8" ht="12.75" customHeight="1">
      <c r="A10" s="124"/>
      <c r="B10" s="95"/>
      <c r="C10" s="95"/>
      <c r="D10" s="95"/>
      <c r="E10" s="95"/>
      <c r="F10" s="136"/>
      <c r="G10"/>
      <c r="H10" s="4"/>
    </row>
    <row r="11" spans="1:7" s="15" customFormat="1" ht="12.75" customHeight="1" thickBot="1">
      <c r="A11" s="290" t="s">
        <v>167</v>
      </c>
      <c r="B11" s="291">
        <f>SUM(B8:B9)</f>
        <v>5388793</v>
      </c>
      <c r="C11" s="291">
        <f>SUM(C8:C9)</f>
        <v>2062536</v>
      </c>
      <c r="D11" s="291">
        <f>SUM(D8:D9)</f>
        <v>117470</v>
      </c>
      <c r="E11" s="291">
        <f>SUM(E8:E9)</f>
        <v>4163715</v>
      </c>
      <c r="F11" s="314">
        <f>SUM(F8:F9)</f>
        <v>893818</v>
      </c>
      <c r="G11"/>
    </row>
    <row r="12" spans="1:7" ht="12.75" customHeight="1">
      <c r="A12" s="113" t="s">
        <v>382</v>
      </c>
      <c r="B12" s="141"/>
      <c r="C12" s="141"/>
      <c r="D12" s="142"/>
      <c r="E12" s="143"/>
      <c r="F12" s="143"/>
      <c r="G12" s="28"/>
    </row>
    <row r="13" ht="12.75" customHeight="1">
      <c r="A13" s="21" t="s">
        <v>213</v>
      </c>
    </row>
    <row r="14" ht="15" customHeight="1">
      <c r="A14" s="9" t="s">
        <v>269</v>
      </c>
    </row>
    <row r="15" spans="1:8" ht="15" customHeight="1">
      <c r="A15" s="32" t="s">
        <v>270</v>
      </c>
      <c r="B15" s="32"/>
      <c r="H15" s="46"/>
    </row>
    <row r="16" ht="15" customHeight="1">
      <c r="H16" s="46"/>
    </row>
    <row r="17" ht="15" customHeight="1">
      <c r="H17" s="46"/>
    </row>
    <row r="18" ht="15" customHeight="1">
      <c r="H18" s="46"/>
    </row>
    <row r="19" ht="15" customHeight="1">
      <c r="H19" s="46"/>
    </row>
    <row r="20" ht="15" customHeight="1">
      <c r="H20" s="46"/>
    </row>
    <row r="21" ht="15" customHeight="1">
      <c r="H21" s="46"/>
    </row>
    <row r="22" ht="15" customHeight="1">
      <c r="H22" s="46"/>
    </row>
    <row r="23" ht="15" customHeight="1">
      <c r="H23" s="46"/>
    </row>
    <row r="24" ht="15" customHeight="1">
      <c r="H24" s="46"/>
    </row>
    <row r="25" ht="15" customHeight="1">
      <c r="H25" s="46"/>
    </row>
    <row r="26" ht="15" customHeight="1">
      <c r="H26" s="46"/>
    </row>
    <row r="27" ht="15" customHeight="1">
      <c r="H27" s="46"/>
    </row>
    <row r="28" ht="15" customHeight="1">
      <c r="H28" s="46"/>
    </row>
    <row r="29" spans="2:7" ht="15" customHeight="1">
      <c r="B29" s="47"/>
      <c r="C29" s="47"/>
      <c r="E29" s="47"/>
      <c r="F29" s="47"/>
      <c r="G29" s="47"/>
    </row>
    <row r="30" spans="2:7" ht="15" customHeight="1">
      <c r="B30" s="47"/>
      <c r="C30" s="47"/>
      <c r="E30" s="47"/>
      <c r="F30" s="47"/>
      <c r="G30" s="47"/>
    </row>
    <row r="31" spans="2:7" ht="15" customHeight="1">
      <c r="B31" s="47"/>
      <c r="C31" s="47"/>
      <c r="E31" s="47"/>
      <c r="F31" s="47"/>
      <c r="G31" s="47"/>
    </row>
    <row r="32" spans="2:7" ht="15" customHeight="1">
      <c r="B32" s="47"/>
      <c r="C32" s="47"/>
      <c r="E32" s="47"/>
      <c r="F32" s="47"/>
      <c r="G32" s="47"/>
    </row>
    <row r="33" spans="2:7" ht="15" customHeight="1">
      <c r="B33" s="47"/>
      <c r="C33" s="47"/>
      <c r="E33" s="47"/>
      <c r="F33" s="47"/>
      <c r="G33" s="47"/>
    </row>
    <row r="34" spans="2:7" ht="15" customHeight="1">
      <c r="B34" s="47"/>
      <c r="C34" s="47"/>
      <c r="E34" s="47"/>
      <c r="F34" s="47"/>
      <c r="G34" s="47"/>
    </row>
    <row r="35" spans="2:7" ht="15" customHeight="1">
      <c r="B35" s="47"/>
      <c r="C35" s="47"/>
      <c r="E35" s="47"/>
      <c r="F35" s="47"/>
      <c r="G35" s="47"/>
    </row>
    <row r="36" spans="2:7" ht="15" customHeight="1">
      <c r="B36" s="47"/>
      <c r="C36" s="47"/>
      <c r="E36" s="47"/>
      <c r="F36" s="47"/>
      <c r="G36" s="47"/>
    </row>
    <row r="37" spans="2:7" ht="15" customHeight="1">
      <c r="B37" s="47"/>
      <c r="C37" s="47"/>
      <c r="E37" s="47"/>
      <c r="F37" s="47"/>
      <c r="G37" s="47"/>
    </row>
    <row r="38" spans="2:7" ht="15" customHeight="1">
      <c r="B38" s="47"/>
      <c r="C38" s="47"/>
      <c r="E38" s="47"/>
      <c r="F38" s="47"/>
      <c r="G38" s="47"/>
    </row>
    <row r="39" spans="2:7" ht="15" customHeight="1">
      <c r="B39" s="47"/>
      <c r="C39" s="47"/>
      <c r="E39" s="47"/>
      <c r="F39" s="47"/>
      <c r="G39" s="47"/>
    </row>
    <row r="40" spans="2:7" ht="15" customHeight="1">
      <c r="B40" s="47"/>
      <c r="C40" s="47"/>
      <c r="E40" s="47"/>
      <c r="F40" s="47"/>
      <c r="G40" s="47"/>
    </row>
    <row r="41" spans="2:7" ht="15" customHeight="1">
      <c r="B41" s="47"/>
      <c r="C41" s="47"/>
      <c r="E41" s="47"/>
      <c r="F41" s="47"/>
      <c r="G41" s="47"/>
    </row>
    <row r="42" spans="2:7" ht="15" customHeight="1">
      <c r="B42" s="47"/>
      <c r="C42" s="47"/>
      <c r="E42" s="47"/>
      <c r="F42" s="47"/>
      <c r="G42" s="47"/>
    </row>
    <row r="46" spans="2:7" ht="15" customHeight="1">
      <c r="B46" s="47"/>
      <c r="C46" s="47"/>
      <c r="D46" s="48"/>
      <c r="E46" s="47"/>
      <c r="F46" s="47"/>
      <c r="G46" s="47"/>
    </row>
    <row r="47" spans="2:7" ht="15" customHeight="1">
      <c r="B47" s="47"/>
      <c r="C47" s="47"/>
      <c r="D47" s="48"/>
      <c r="E47" s="47"/>
      <c r="F47" s="47"/>
      <c r="G47" s="47"/>
    </row>
    <row r="48" spans="2:7" ht="15" customHeight="1">
      <c r="B48" s="47"/>
      <c r="C48" s="47"/>
      <c r="D48" s="48"/>
      <c r="E48" s="47"/>
      <c r="F48" s="47"/>
      <c r="G48" s="47"/>
    </row>
    <row r="49" spans="2:7" ht="15" customHeight="1">
      <c r="B49" s="47"/>
      <c r="C49" s="47"/>
      <c r="D49" s="48"/>
      <c r="E49" s="47"/>
      <c r="F49" s="47"/>
      <c r="G49" s="47"/>
    </row>
    <row r="50" spans="2:7" ht="15" customHeight="1">
      <c r="B50" s="47"/>
      <c r="C50" s="47"/>
      <c r="D50" s="48"/>
      <c r="E50" s="47"/>
      <c r="F50" s="47"/>
      <c r="G50" s="47"/>
    </row>
    <row r="51" spans="2:7" ht="15" customHeight="1">
      <c r="B51" s="47"/>
      <c r="C51" s="47"/>
      <c r="D51" s="48"/>
      <c r="E51" s="47"/>
      <c r="F51" s="47"/>
      <c r="G51" s="47"/>
    </row>
    <row r="52" spans="2:7" ht="15" customHeight="1">
      <c r="B52" s="47"/>
      <c r="C52" s="47"/>
      <c r="D52" s="48"/>
      <c r="E52" s="47"/>
      <c r="F52" s="47"/>
      <c r="G52" s="47"/>
    </row>
    <row r="53" spans="2:7" ht="15" customHeight="1">
      <c r="B53" s="47"/>
      <c r="C53" s="47"/>
      <c r="D53" s="48"/>
      <c r="E53" s="47"/>
      <c r="F53" s="47"/>
      <c r="G53" s="47"/>
    </row>
    <row r="54" spans="2:7" ht="15" customHeight="1">
      <c r="B54" s="47"/>
      <c r="C54" s="47"/>
      <c r="D54" s="48"/>
      <c r="E54" s="47"/>
      <c r="F54" s="47"/>
      <c r="G54" s="47"/>
    </row>
    <row r="55" spans="2:7" ht="15" customHeight="1">
      <c r="B55" s="47"/>
      <c r="C55" s="47"/>
      <c r="D55" s="48"/>
      <c r="E55" s="47"/>
      <c r="F55" s="47"/>
      <c r="G55" s="47"/>
    </row>
    <row r="56" spans="2:7" ht="15" customHeight="1">
      <c r="B56" s="47"/>
      <c r="C56" s="47"/>
      <c r="D56" s="48"/>
      <c r="E56" s="47"/>
      <c r="F56" s="47"/>
      <c r="G56" s="47"/>
    </row>
    <row r="57" spans="2:7" ht="15" customHeight="1">
      <c r="B57" s="47"/>
      <c r="C57" s="47"/>
      <c r="D57" s="48"/>
      <c r="E57" s="47"/>
      <c r="F57" s="47"/>
      <c r="G57" s="47"/>
    </row>
    <row r="58" spans="2:7" ht="15" customHeight="1">
      <c r="B58" s="47"/>
      <c r="C58" s="47"/>
      <c r="D58" s="48"/>
      <c r="E58" s="47"/>
      <c r="F58" s="47"/>
      <c r="G58" s="47"/>
    </row>
    <row r="59" spans="2:7" ht="15" customHeight="1">
      <c r="B59" s="47"/>
      <c r="C59" s="47"/>
      <c r="D59" s="48"/>
      <c r="E59" s="47"/>
      <c r="F59" s="47"/>
      <c r="G59" s="47"/>
    </row>
    <row r="60" ht="15" customHeight="1">
      <c r="D60" s="48"/>
    </row>
  </sheetData>
  <mergeCells count="8">
    <mergeCell ref="E5:E6"/>
    <mergeCell ref="A3:F3"/>
    <mergeCell ref="A1:F1"/>
    <mergeCell ref="F5:F6"/>
    <mergeCell ref="B5:B6"/>
    <mergeCell ref="C5:C6"/>
    <mergeCell ref="D5:D6"/>
    <mergeCell ref="A6:A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4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113"/>
  <sheetViews>
    <sheetView showGridLines="0" view="pageBreakPreview" zoomScale="75" zoomScaleNormal="75" zoomScaleSheetLayoutView="75" workbookViewId="0" topLeftCell="A28">
      <selection activeCell="C54" sqref="C54"/>
    </sheetView>
  </sheetViews>
  <sheetFormatPr defaultColWidth="11.421875" defaultRowHeight="15" customHeight="1"/>
  <cols>
    <col min="1" max="1" width="36.7109375" style="9" customWidth="1"/>
    <col min="2" max="4" width="14.7109375" style="12" customWidth="1"/>
    <col min="5" max="7" width="14.7109375" style="4" customWidth="1"/>
    <col min="8" max="8" width="7.28125" style="4" customWidth="1"/>
    <col min="9" max="16384" width="8.421875" style="9" customWidth="1"/>
  </cols>
  <sheetData>
    <row r="1" spans="1:8" s="23" customFormat="1" ht="18" customHeight="1">
      <c r="A1" s="366" t="s">
        <v>170</v>
      </c>
      <c r="B1" s="366"/>
      <c r="C1" s="366"/>
      <c r="D1" s="366"/>
      <c r="E1" s="366"/>
      <c r="F1" s="366"/>
      <c r="G1" s="366"/>
      <c r="H1" s="366"/>
    </row>
    <row r="2" spans="1:8" ht="12.75" customHeight="1">
      <c r="A2" s="6"/>
      <c r="B2" s="6"/>
      <c r="C2" s="6"/>
      <c r="D2" s="6"/>
      <c r="E2" s="6"/>
      <c r="F2" s="6"/>
      <c r="G2" s="6"/>
      <c r="H2" s="6"/>
    </row>
    <row r="3" spans="1:8" ht="15" customHeight="1">
      <c r="A3" s="389" t="s">
        <v>390</v>
      </c>
      <c r="B3" s="389"/>
      <c r="C3" s="389"/>
      <c r="D3" s="389"/>
      <c r="E3" s="389"/>
      <c r="F3" s="389"/>
      <c r="G3" s="389"/>
      <c r="H3" s="389"/>
    </row>
    <row r="4" spans="1:8" ht="13.5" customHeight="1" thickBot="1">
      <c r="A4" s="152"/>
      <c r="B4" s="152"/>
      <c r="C4" s="152"/>
      <c r="D4" s="152"/>
      <c r="E4" s="152"/>
      <c r="F4" s="152"/>
      <c r="G4" s="152"/>
      <c r="H4" s="10"/>
    </row>
    <row r="5" spans="1:8" ht="12.75" customHeight="1">
      <c r="A5" s="339"/>
      <c r="B5" s="402" t="s">
        <v>24</v>
      </c>
      <c r="C5" s="405" t="s">
        <v>217</v>
      </c>
      <c r="D5" s="402" t="s">
        <v>25</v>
      </c>
      <c r="E5" s="402" t="s">
        <v>26</v>
      </c>
      <c r="F5" s="405" t="s">
        <v>130</v>
      </c>
      <c r="G5" s="407" t="s">
        <v>223</v>
      </c>
      <c r="H5" s="9"/>
    </row>
    <row r="6" spans="1:8" ht="25.5" customHeight="1">
      <c r="A6" s="337" t="s">
        <v>0</v>
      </c>
      <c r="B6" s="404"/>
      <c r="C6" s="406"/>
      <c r="D6" s="404"/>
      <c r="E6" s="404"/>
      <c r="F6" s="406"/>
      <c r="G6" s="408"/>
      <c r="H6" s="9"/>
    </row>
    <row r="7" spans="1:8" ht="27.75" customHeight="1" thickBot="1">
      <c r="A7" s="338"/>
      <c r="B7" s="295" t="s">
        <v>182</v>
      </c>
      <c r="C7" s="295" t="s">
        <v>182</v>
      </c>
      <c r="D7" s="295" t="s">
        <v>219</v>
      </c>
      <c r="E7" s="295" t="s">
        <v>182</v>
      </c>
      <c r="F7" s="295" t="s">
        <v>182</v>
      </c>
      <c r="G7" s="297" t="s">
        <v>182</v>
      </c>
      <c r="H7" s="247"/>
    </row>
    <row r="8" spans="1:8" ht="12.75" customHeight="1">
      <c r="A8" s="90" t="s">
        <v>4</v>
      </c>
      <c r="B8" s="91">
        <v>12322643</v>
      </c>
      <c r="C8" s="91">
        <v>8217562</v>
      </c>
      <c r="D8" s="91">
        <v>44779</v>
      </c>
      <c r="E8" s="91">
        <v>1239811</v>
      </c>
      <c r="F8" s="91">
        <v>377679</v>
      </c>
      <c r="G8" s="102">
        <v>2321476</v>
      </c>
      <c r="H8" s="9"/>
    </row>
    <row r="9" spans="1:8" ht="12.75" customHeight="1">
      <c r="A9" s="94" t="s">
        <v>5</v>
      </c>
      <c r="B9" s="95">
        <v>3403260</v>
      </c>
      <c r="C9" s="95">
        <v>2330375</v>
      </c>
      <c r="D9" s="95">
        <v>10836</v>
      </c>
      <c r="E9" s="95">
        <v>322585</v>
      </c>
      <c r="F9" s="95">
        <v>138083</v>
      </c>
      <c r="G9" s="136">
        <v>535982</v>
      </c>
      <c r="H9" s="9"/>
    </row>
    <row r="10" spans="1:8" ht="12.75" customHeight="1">
      <c r="A10" s="98" t="s">
        <v>6</v>
      </c>
      <c r="B10" s="95">
        <v>1900617</v>
      </c>
      <c r="C10" s="95">
        <v>1155032</v>
      </c>
      <c r="D10" s="95">
        <v>7543</v>
      </c>
      <c r="E10" s="95">
        <v>240800</v>
      </c>
      <c r="F10" s="95">
        <v>39828</v>
      </c>
      <c r="G10" s="136">
        <v>349223</v>
      </c>
      <c r="H10" s="9"/>
    </row>
    <row r="11" spans="1:8" ht="12.75" customHeight="1">
      <c r="A11" s="94" t="s">
        <v>7</v>
      </c>
      <c r="B11" s="95">
        <v>580602</v>
      </c>
      <c r="C11" s="95">
        <v>335146</v>
      </c>
      <c r="D11" s="95">
        <v>3567</v>
      </c>
      <c r="E11" s="95">
        <v>99244</v>
      </c>
      <c r="F11" s="95">
        <v>18814</v>
      </c>
      <c r="G11" s="136">
        <v>96969</v>
      </c>
      <c r="H11" s="9"/>
    </row>
    <row r="12" spans="1:8" ht="12.75" customHeight="1">
      <c r="A12" s="94" t="s">
        <v>8</v>
      </c>
      <c r="B12" s="95">
        <v>1348157</v>
      </c>
      <c r="C12" s="95">
        <v>578251</v>
      </c>
      <c r="D12" s="95">
        <v>9780</v>
      </c>
      <c r="E12" s="95">
        <v>285202</v>
      </c>
      <c r="F12" s="95">
        <v>37759</v>
      </c>
      <c r="G12" s="136">
        <v>480581</v>
      </c>
      <c r="H12" s="9"/>
    </row>
    <row r="13" spans="1:8" ht="12.75" customHeight="1">
      <c r="A13" s="94" t="s">
        <v>9</v>
      </c>
      <c r="B13" s="95">
        <v>1008212</v>
      </c>
      <c r="C13" s="95">
        <v>477729</v>
      </c>
      <c r="D13" s="95">
        <v>5363</v>
      </c>
      <c r="E13" s="95">
        <v>168156</v>
      </c>
      <c r="F13" s="95">
        <v>37978</v>
      </c>
      <c r="G13" s="136">
        <v>265294</v>
      </c>
      <c r="H13" s="9"/>
    </row>
    <row r="14" spans="1:8" ht="12.75" customHeight="1">
      <c r="A14" s="94" t="s">
        <v>10</v>
      </c>
      <c r="B14" s="95">
        <v>8806744</v>
      </c>
      <c r="C14" s="95">
        <v>5223869</v>
      </c>
      <c r="D14" s="95">
        <v>35624</v>
      </c>
      <c r="E14" s="95">
        <v>1111862</v>
      </c>
      <c r="F14" s="95">
        <v>337801</v>
      </c>
      <c r="G14" s="136">
        <v>2272603</v>
      </c>
      <c r="H14" s="9"/>
    </row>
    <row r="15" spans="1:8" ht="12.75" customHeight="1">
      <c r="A15" s="98" t="s">
        <v>11</v>
      </c>
      <c r="B15" s="95">
        <v>7250877</v>
      </c>
      <c r="C15" s="95">
        <v>4415364</v>
      </c>
      <c r="D15" s="95">
        <v>22846</v>
      </c>
      <c r="E15" s="95">
        <v>725041</v>
      </c>
      <c r="F15" s="95">
        <v>261052.00000000003</v>
      </c>
      <c r="G15" s="136">
        <v>1583650</v>
      </c>
      <c r="H15" s="9"/>
    </row>
    <row r="16" spans="1:8" ht="12.75" customHeight="1">
      <c r="A16" s="98" t="s">
        <v>12</v>
      </c>
      <c r="B16" s="95">
        <v>20162307</v>
      </c>
      <c r="C16" s="95">
        <v>12372406</v>
      </c>
      <c r="D16" s="95">
        <v>75248</v>
      </c>
      <c r="E16" s="95">
        <v>2487740</v>
      </c>
      <c r="F16" s="95">
        <v>622138</v>
      </c>
      <c r="G16" s="136">
        <v>4091407</v>
      </c>
      <c r="H16" s="9"/>
    </row>
    <row r="17" spans="1:8" ht="12.75" customHeight="1">
      <c r="A17" s="98" t="s">
        <v>18</v>
      </c>
      <c r="B17" s="95">
        <v>8213512.000000001</v>
      </c>
      <c r="C17" s="95">
        <v>4780098</v>
      </c>
      <c r="D17" s="95">
        <v>30823</v>
      </c>
      <c r="E17" s="95">
        <v>928386</v>
      </c>
      <c r="F17" s="95">
        <v>246832</v>
      </c>
      <c r="G17" s="136">
        <v>1795472</v>
      </c>
      <c r="H17" s="9"/>
    </row>
    <row r="18" spans="1:8" ht="12.75" customHeight="1">
      <c r="A18" s="98" t="s">
        <v>13</v>
      </c>
      <c r="B18" s="95">
        <v>2119918</v>
      </c>
      <c r="C18" s="95">
        <v>1385118</v>
      </c>
      <c r="D18" s="95">
        <v>8979</v>
      </c>
      <c r="E18" s="95">
        <v>217633</v>
      </c>
      <c r="F18" s="95">
        <v>101824</v>
      </c>
      <c r="G18" s="136">
        <v>429067</v>
      </c>
      <c r="H18" s="9"/>
    </row>
    <row r="19" spans="1:8" ht="12.75" customHeight="1">
      <c r="A19" s="98" t="s">
        <v>14</v>
      </c>
      <c r="B19" s="95">
        <v>7112599</v>
      </c>
      <c r="C19" s="95">
        <v>4504210</v>
      </c>
      <c r="D19" s="95">
        <v>26558</v>
      </c>
      <c r="E19" s="95">
        <v>645944</v>
      </c>
      <c r="F19" s="95">
        <v>171282</v>
      </c>
      <c r="G19" s="136">
        <v>1154767</v>
      </c>
      <c r="H19" s="9"/>
    </row>
    <row r="20" spans="1:8" ht="12.75" customHeight="1">
      <c r="A20" s="99" t="s">
        <v>38</v>
      </c>
      <c r="B20" s="95">
        <v>3587783</v>
      </c>
      <c r="C20" s="95">
        <v>1743029</v>
      </c>
      <c r="D20" s="95">
        <v>17423</v>
      </c>
      <c r="E20" s="95">
        <v>580366</v>
      </c>
      <c r="F20" s="95">
        <v>82581</v>
      </c>
      <c r="G20" s="136">
        <v>928815</v>
      </c>
      <c r="H20" s="9"/>
    </row>
    <row r="21" spans="1:8" ht="12.75" customHeight="1">
      <c r="A21" s="99" t="s">
        <v>15</v>
      </c>
      <c r="B21" s="95">
        <v>4937391</v>
      </c>
      <c r="C21" s="95">
        <v>2742831</v>
      </c>
      <c r="D21" s="95">
        <v>20070</v>
      </c>
      <c r="E21" s="95">
        <v>543147</v>
      </c>
      <c r="F21" s="95">
        <v>122754</v>
      </c>
      <c r="G21" s="136">
        <v>932741</v>
      </c>
      <c r="H21" s="9"/>
    </row>
    <row r="22" spans="1:8" ht="12.75" customHeight="1">
      <c r="A22" s="98" t="s">
        <v>39</v>
      </c>
      <c r="B22" s="95">
        <v>2667490</v>
      </c>
      <c r="C22" s="95">
        <v>1568179</v>
      </c>
      <c r="D22" s="95">
        <v>11389</v>
      </c>
      <c r="E22" s="95">
        <v>356812</v>
      </c>
      <c r="F22" s="95">
        <v>113502</v>
      </c>
      <c r="G22" s="136">
        <v>584160</v>
      </c>
      <c r="H22" s="9"/>
    </row>
    <row r="23" spans="1:8" ht="12.75" customHeight="1">
      <c r="A23" s="98" t="s">
        <v>16</v>
      </c>
      <c r="B23" s="95">
        <v>2954724</v>
      </c>
      <c r="C23" s="95">
        <v>1586516</v>
      </c>
      <c r="D23" s="95">
        <v>14973</v>
      </c>
      <c r="E23" s="95">
        <v>470166</v>
      </c>
      <c r="F23" s="95">
        <v>94135</v>
      </c>
      <c r="G23" s="136">
        <v>707117</v>
      </c>
      <c r="H23" s="9"/>
    </row>
    <row r="24" spans="1:8" ht="12.75" customHeight="1">
      <c r="A24" s="98" t="s">
        <v>17</v>
      </c>
      <c r="B24" s="95">
        <v>1792127</v>
      </c>
      <c r="C24" s="95">
        <v>893595</v>
      </c>
      <c r="D24" s="95">
        <v>7022</v>
      </c>
      <c r="E24" s="95">
        <v>209735</v>
      </c>
      <c r="F24" s="95">
        <v>75448</v>
      </c>
      <c r="G24" s="136">
        <v>469894</v>
      </c>
      <c r="H24" s="9"/>
    </row>
    <row r="25" spans="1:8" ht="12.75" customHeight="1">
      <c r="A25" s="98"/>
      <c r="B25" s="95"/>
      <c r="C25" s="95"/>
      <c r="D25" s="95"/>
      <c r="E25" s="95"/>
      <c r="F25" s="95"/>
      <c r="G25" s="136"/>
      <c r="H25" s="9"/>
    </row>
    <row r="26" spans="1:8" ht="12.75" customHeight="1" thickBot="1">
      <c r="A26" s="290" t="s">
        <v>171</v>
      </c>
      <c r="B26" s="291">
        <f aca="true" t="shared" si="0" ref="B26:G26">SUM(B8:B24)</f>
        <v>90168963</v>
      </c>
      <c r="C26" s="291">
        <f t="shared" si="0"/>
        <v>54309310</v>
      </c>
      <c r="D26" s="291">
        <f t="shared" si="0"/>
        <v>352823</v>
      </c>
      <c r="E26" s="291">
        <f t="shared" si="0"/>
        <v>10632630</v>
      </c>
      <c r="F26" s="291">
        <f t="shared" si="0"/>
        <v>2879490</v>
      </c>
      <c r="G26" s="314">
        <f t="shared" si="0"/>
        <v>18999218</v>
      </c>
      <c r="H26" s="9"/>
    </row>
    <row r="27" spans="1:11" ht="12.75" customHeight="1">
      <c r="A27" s="153"/>
      <c r="B27" s="154"/>
      <c r="C27" s="155"/>
      <c r="D27" s="155"/>
      <c r="E27" s="155"/>
      <c r="F27" s="155"/>
      <c r="G27" s="155"/>
      <c r="H27" s="50"/>
      <c r="I27" s="46"/>
      <c r="J27" s="49"/>
      <c r="K27" s="44"/>
    </row>
    <row r="28" spans="1:11" ht="12.75" customHeight="1">
      <c r="A28" s="49"/>
      <c r="B28" s="44"/>
      <c r="C28" s="50"/>
      <c r="D28" s="50"/>
      <c r="E28" s="50"/>
      <c r="F28" s="50"/>
      <c r="G28" s="50"/>
      <c r="H28" s="50"/>
      <c r="I28" s="46"/>
      <c r="J28" s="49"/>
      <c r="K28" s="44"/>
    </row>
    <row r="29" spans="1:8" ht="12.75" customHeight="1" thickBot="1">
      <c r="A29" s="152"/>
      <c r="B29" s="152"/>
      <c r="C29" s="152"/>
      <c r="D29" s="152"/>
      <c r="E29" s="152"/>
      <c r="F29" s="152"/>
      <c r="G29" s="152"/>
      <c r="H29" s="152"/>
    </row>
    <row r="30" spans="1:8" ht="24.75" customHeight="1">
      <c r="A30" s="380" t="s">
        <v>0</v>
      </c>
      <c r="B30" s="411" t="s">
        <v>183</v>
      </c>
      <c r="C30" s="412"/>
      <c r="D30" s="412"/>
      <c r="E30" s="402" t="s">
        <v>221</v>
      </c>
      <c r="F30" s="402" t="s">
        <v>222</v>
      </c>
      <c r="G30" s="428" t="s">
        <v>220</v>
      </c>
      <c r="H30" s="429"/>
    </row>
    <row r="31" spans="1:8" ht="12.75" customHeight="1">
      <c r="A31" s="381"/>
      <c r="B31" s="413" t="s">
        <v>132</v>
      </c>
      <c r="C31" s="413" t="s">
        <v>133</v>
      </c>
      <c r="D31" s="415" t="s">
        <v>134</v>
      </c>
      <c r="E31" s="403"/>
      <c r="F31" s="403"/>
      <c r="G31" s="430"/>
      <c r="H31" s="431"/>
    </row>
    <row r="32" spans="1:8" ht="24.75" customHeight="1">
      <c r="A32" s="381"/>
      <c r="B32" s="406"/>
      <c r="C32" s="414"/>
      <c r="D32" s="404"/>
      <c r="E32" s="404"/>
      <c r="F32" s="404"/>
      <c r="G32" s="432"/>
      <c r="H32" s="433"/>
    </row>
    <row r="33" spans="1:8" ht="25.5" customHeight="1" thickBot="1">
      <c r="A33" s="382"/>
      <c r="B33" s="295" t="s">
        <v>182</v>
      </c>
      <c r="C33" s="295" t="s">
        <v>182</v>
      </c>
      <c r="D33" s="295" t="s">
        <v>182</v>
      </c>
      <c r="E33" s="295" t="s">
        <v>182</v>
      </c>
      <c r="F33" s="295" t="s">
        <v>182</v>
      </c>
      <c r="G33" s="409" t="s">
        <v>182</v>
      </c>
      <c r="H33" s="410"/>
    </row>
    <row r="34" spans="1:8" ht="12.75" customHeight="1">
      <c r="A34" s="90" t="s">
        <v>4</v>
      </c>
      <c r="B34" s="91">
        <v>10902539</v>
      </c>
      <c r="C34" s="91">
        <v>1631880</v>
      </c>
      <c r="D34" s="91">
        <v>1047553</v>
      </c>
      <c r="E34" s="91">
        <v>407563</v>
      </c>
      <c r="F34" s="91">
        <v>764675</v>
      </c>
      <c r="G34" s="102">
        <v>408072</v>
      </c>
      <c r="H34" s="315"/>
    </row>
    <row r="35" spans="1:8" ht="12.75" customHeight="1">
      <c r="A35" s="94" t="s">
        <v>5</v>
      </c>
      <c r="B35" s="95">
        <v>3101761</v>
      </c>
      <c r="C35" s="95">
        <v>464165</v>
      </c>
      <c r="D35" s="95">
        <v>154077</v>
      </c>
      <c r="E35" s="95">
        <v>111398</v>
      </c>
      <c r="F35" s="95">
        <v>115447</v>
      </c>
      <c r="G35" s="136">
        <v>153406</v>
      </c>
      <c r="H35" s="73"/>
    </row>
    <row r="36" spans="1:8" ht="12.75" customHeight="1">
      <c r="A36" s="98" t="s">
        <v>6</v>
      </c>
      <c r="B36" s="95">
        <v>1937302</v>
      </c>
      <c r="C36" s="95">
        <v>143987</v>
      </c>
      <c r="D36" s="95">
        <v>38305</v>
      </c>
      <c r="E36" s="95">
        <v>20636</v>
      </c>
      <c r="F36" s="95">
        <v>26041</v>
      </c>
      <c r="G36" s="136">
        <v>51293</v>
      </c>
      <c r="H36" s="73"/>
    </row>
    <row r="37" spans="1:8" ht="12.75" customHeight="1">
      <c r="A37" s="94" t="s">
        <v>7</v>
      </c>
      <c r="B37" s="95">
        <v>627563</v>
      </c>
      <c r="C37" s="95">
        <v>18606</v>
      </c>
      <c r="D37" s="95">
        <v>11543</v>
      </c>
      <c r="E37" s="95">
        <v>13080</v>
      </c>
      <c r="F37" s="95">
        <v>14221</v>
      </c>
      <c r="G37" s="136">
        <v>23723</v>
      </c>
      <c r="H37" s="73"/>
    </row>
    <row r="38" spans="1:8" ht="12.75" customHeight="1">
      <c r="A38" s="94" t="s">
        <v>8</v>
      </c>
      <c r="B38" s="95">
        <v>1519097</v>
      </c>
      <c r="C38" s="95">
        <v>15839</v>
      </c>
      <c r="D38" s="95">
        <v>13092</v>
      </c>
      <c r="E38" s="95">
        <v>28058</v>
      </c>
      <c r="F38" s="95">
        <v>44119</v>
      </c>
      <c r="G38" s="136">
        <v>76465</v>
      </c>
      <c r="H38" s="73"/>
    </row>
    <row r="39" spans="1:8" ht="12.75" customHeight="1">
      <c r="A39" s="94" t="s">
        <v>9</v>
      </c>
      <c r="B39" s="95">
        <v>904966</v>
      </c>
      <c r="C39" s="95">
        <v>173116</v>
      </c>
      <c r="D39" s="95">
        <v>65625</v>
      </c>
      <c r="E39" s="95">
        <v>12111</v>
      </c>
      <c r="F39" s="95">
        <v>24511</v>
      </c>
      <c r="G39" s="136">
        <v>38941</v>
      </c>
      <c r="H39" s="73"/>
    </row>
    <row r="40" spans="1:8" ht="12.75" customHeight="1">
      <c r="A40" s="94" t="s">
        <v>10</v>
      </c>
      <c r="B40" s="95">
        <v>9114601</v>
      </c>
      <c r="C40" s="95">
        <v>645825</v>
      </c>
      <c r="D40" s="95">
        <v>341222</v>
      </c>
      <c r="E40" s="95">
        <v>135723</v>
      </c>
      <c r="F40" s="95">
        <v>374721</v>
      </c>
      <c r="G40" s="136">
        <v>366522</v>
      </c>
      <c r="H40" s="73"/>
    </row>
    <row r="41" spans="1:8" ht="12.75" customHeight="1">
      <c r="A41" s="98" t="s">
        <v>11</v>
      </c>
      <c r="B41" s="95">
        <v>6791948</v>
      </c>
      <c r="C41" s="95">
        <v>903043</v>
      </c>
      <c r="D41" s="95">
        <v>479245</v>
      </c>
      <c r="E41" s="95">
        <v>148113</v>
      </c>
      <c r="F41" s="95">
        <v>225665</v>
      </c>
      <c r="G41" s="136">
        <v>293756</v>
      </c>
      <c r="H41" s="73"/>
    </row>
    <row r="42" spans="1:8" ht="12.75" customHeight="1">
      <c r="A42" s="98" t="s">
        <v>12</v>
      </c>
      <c r="B42" s="95">
        <v>19155119</v>
      </c>
      <c r="C42" s="95">
        <v>3356198</v>
      </c>
      <c r="D42" s="95">
        <v>1492957</v>
      </c>
      <c r="E42" s="95">
        <v>558998</v>
      </c>
      <c r="F42" s="95">
        <v>421613</v>
      </c>
      <c r="G42" s="136">
        <v>719836</v>
      </c>
      <c r="H42" s="73"/>
    </row>
    <row r="43" spans="1:8" ht="12.75" customHeight="1">
      <c r="A43" s="98" t="s">
        <v>18</v>
      </c>
      <c r="B43" s="95">
        <v>7607125</v>
      </c>
      <c r="C43" s="95">
        <v>853918</v>
      </c>
      <c r="D43" s="95">
        <v>393343</v>
      </c>
      <c r="E43" s="95">
        <v>181226</v>
      </c>
      <c r="F43" s="95">
        <v>249299</v>
      </c>
      <c r="G43" s="136">
        <v>271998</v>
      </c>
      <c r="H43" s="73"/>
    </row>
    <row r="44" spans="1:8" ht="12.75" customHeight="1">
      <c r="A44" s="98" t="s">
        <v>13</v>
      </c>
      <c r="B44" s="95">
        <v>1765581</v>
      </c>
      <c r="C44" s="95">
        <v>534460</v>
      </c>
      <c r="D44" s="95">
        <v>86380</v>
      </c>
      <c r="E44" s="95">
        <v>42140</v>
      </c>
      <c r="F44" s="95">
        <v>87744</v>
      </c>
      <c r="G44" s="136">
        <v>105971</v>
      </c>
      <c r="H44" s="73"/>
    </row>
    <row r="45" spans="1:8" ht="12.75" customHeight="1">
      <c r="A45" s="98" t="s">
        <v>14</v>
      </c>
      <c r="B45" s="95">
        <v>6464834</v>
      </c>
      <c r="C45" s="95">
        <v>1034906</v>
      </c>
      <c r="D45" s="95">
        <v>221646</v>
      </c>
      <c r="E45" s="95">
        <v>56578</v>
      </c>
      <c r="F45" s="95">
        <v>153397</v>
      </c>
      <c r="G45" s="136">
        <v>196390</v>
      </c>
      <c r="H45" s="73"/>
    </row>
    <row r="46" spans="1:8" ht="12.75" customHeight="1">
      <c r="A46" s="99" t="s">
        <v>38</v>
      </c>
      <c r="B46" s="95">
        <v>3724124</v>
      </c>
      <c r="C46" s="95">
        <v>178987</v>
      </c>
      <c r="D46" s="95">
        <v>60040</v>
      </c>
      <c r="E46" s="95">
        <v>45691</v>
      </c>
      <c r="F46" s="95">
        <v>242265</v>
      </c>
      <c r="G46" s="136">
        <v>92745</v>
      </c>
      <c r="H46" s="73"/>
    </row>
    <row r="47" spans="1:8" ht="12.75" customHeight="1">
      <c r="A47" s="99" t="s">
        <v>15</v>
      </c>
      <c r="B47" s="95">
        <v>3897808</v>
      </c>
      <c r="C47" s="95">
        <v>1004655</v>
      </c>
      <c r="D47" s="95">
        <v>476530</v>
      </c>
      <c r="E47" s="95">
        <v>106854</v>
      </c>
      <c r="F47" s="95">
        <v>158451</v>
      </c>
      <c r="G47" s="136">
        <v>140931</v>
      </c>
      <c r="H47" s="73"/>
    </row>
    <row r="48" spans="1:8" ht="12.75" customHeight="1">
      <c r="A48" s="98" t="s">
        <v>39</v>
      </c>
      <c r="B48" s="95">
        <v>2466366</v>
      </c>
      <c r="C48" s="95">
        <v>435351</v>
      </c>
      <c r="D48" s="95">
        <v>128624</v>
      </c>
      <c r="E48" s="95">
        <v>60545</v>
      </c>
      <c r="F48" s="95">
        <v>71697</v>
      </c>
      <c r="G48" s="136">
        <v>118855</v>
      </c>
      <c r="H48" s="73"/>
    </row>
    <row r="49" spans="1:8" ht="12.75" customHeight="1">
      <c r="A49" s="98" t="s">
        <v>16</v>
      </c>
      <c r="B49" s="95">
        <v>2958547</v>
      </c>
      <c r="C49" s="95">
        <v>321020</v>
      </c>
      <c r="D49" s="95">
        <v>144498</v>
      </c>
      <c r="E49" s="95">
        <v>193005</v>
      </c>
      <c r="F49" s="95">
        <v>130869</v>
      </c>
      <c r="G49" s="136">
        <v>105449</v>
      </c>
      <c r="H49" s="73"/>
    </row>
    <row r="50" spans="1:8" ht="12.75" customHeight="1">
      <c r="A50" s="98" t="s">
        <v>17</v>
      </c>
      <c r="B50" s="95">
        <v>1612567</v>
      </c>
      <c r="C50" s="95">
        <v>272644</v>
      </c>
      <c r="D50" s="95">
        <v>152158</v>
      </c>
      <c r="E50" s="95">
        <v>38864</v>
      </c>
      <c r="F50" s="95">
        <v>64513</v>
      </c>
      <c r="G50" s="136">
        <v>91722</v>
      </c>
      <c r="H50" s="73"/>
    </row>
    <row r="51" spans="1:8" ht="12.75" customHeight="1">
      <c r="A51" s="98"/>
      <c r="B51" s="95"/>
      <c r="C51" s="95"/>
      <c r="D51" s="95"/>
      <c r="E51" s="95"/>
      <c r="F51" s="95"/>
      <c r="G51" s="136"/>
      <c r="H51" s="73"/>
    </row>
    <row r="52" spans="1:8" ht="12.75" customHeight="1" thickBot="1">
      <c r="A52" s="290" t="s">
        <v>171</v>
      </c>
      <c r="B52" s="291">
        <f aca="true" t="shared" si="1" ref="B52:G52">SUM(B34:B50)</f>
        <v>84551848</v>
      </c>
      <c r="C52" s="291">
        <f t="shared" si="1"/>
        <v>11988600</v>
      </c>
      <c r="D52" s="291">
        <f t="shared" si="1"/>
        <v>5306838</v>
      </c>
      <c r="E52" s="291">
        <f t="shared" si="1"/>
        <v>2160583</v>
      </c>
      <c r="F52" s="291">
        <f t="shared" si="1"/>
        <v>3169248</v>
      </c>
      <c r="G52" s="420">
        <f t="shared" si="1"/>
        <v>3256075</v>
      </c>
      <c r="H52" s="421"/>
    </row>
    <row r="53" spans="1:8" ht="12.75" customHeight="1">
      <c r="A53" s="113" t="s">
        <v>382</v>
      </c>
      <c r="B53" s="141"/>
      <c r="C53" s="141"/>
      <c r="D53" s="142"/>
      <c r="E53" s="143"/>
      <c r="F53" s="143"/>
      <c r="G53" s="143"/>
      <c r="H53" s="144"/>
    </row>
    <row r="54" spans="1:8" ht="12.75" customHeight="1">
      <c r="A54" s="233" t="s">
        <v>184</v>
      </c>
      <c r="B54" s="25"/>
      <c r="C54" s="25"/>
      <c r="D54" s="25"/>
      <c r="E54" s="25"/>
      <c r="F54" s="25"/>
      <c r="G54" s="6"/>
      <c r="H54" s="9"/>
    </row>
    <row r="55" spans="1:11" ht="15" customHeight="1">
      <c r="A55" s="49"/>
      <c r="B55" s="44"/>
      <c r="C55" s="51"/>
      <c r="D55" s="51"/>
      <c r="E55" s="51"/>
      <c r="F55" s="51"/>
      <c r="G55" s="51"/>
      <c r="H55" s="50"/>
      <c r="I55" s="46"/>
      <c r="J55" s="49"/>
      <c r="K55" s="44"/>
    </row>
    <row r="56" spans="1:11" ht="15" customHeight="1">
      <c r="A56" s="49"/>
      <c r="B56" s="44"/>
      <c r="C56" s="51"/>
      <c r="D56" s="51"/>
      <c r="E56" s="51"/>
      <c r="F56" s="51"/>
      <c r="G56" s="51"/>
      <c r="H56" s="50"/>
      <c r="I56" s="46"/>
      <c r="J56" s="49"/>
      <c r="K56" s="44"/>
    </row>
    <row r="57" spans="1:9" ht="7.5" customHeight="1">
      <c r="A57" s="49"/>
      <c r="B57" s="44"/>
      <c r="C57" s="51"/>
      <c r="D57" s="51"/>
      <c r="E57" s="51"/>
      <c r="F57" s="51"/>
      <c r="G57" s="51"/>
      <c r="H57" s="50"/>
      <c r="I57" s="44"/>
    </row>
    <row r="58" spans="1:9" ht="12.75" hidden="1">
      <c r="A58" s="49"/>
      <c r="B58" s="44"/>
      <c r="C58" s="51"/>
      <c r="D58" s="51"/>
      <c r="E58" s="51"/>
      <c r="F58" s="51"/>
      <c r="G58" s="51"/>
      <c r="H58" s="50"/>
      <c r="I58" s="44"/>
    </row>
    <row r="59" spans="1:9" ht="15" customHeight="1">
      <c r="A59" s="49"/>
      <c r="B59" s="44"/>
      <c r="C59" s="51"/>
      <c r="D59" s="51"/>
      <c r="E59" s="51"/>
      <c r="F59" s="51"/>
      <c r="G59" s="51"/>
      <c r="H59" s="50"/>
      <c r="I59" s="44"/>
    </row>
    <row r="60" spans="1:9" ht="12.75">
      <c r="A60" s="49"/>
      <c r="B60" s="44"/>
      <c r="C60" s="51"/>
      <c r="D60" s="51"/>
      <c r="E60" s="51"/>
      <c r="F60" s="51"/>
      <c r="G60" s="51"/>
      <c r="H60" s="50"/>
      <c r="I60" s="44"/>
    </row>
    <row r="61" spans="1:9" ht="39" customHeight="1">
      <c r="A61" s="49"/>
      <c r="B61" s="44"/>
      <c r="C61" s="51"/>
      <c r="D61" s="51"/>
      <c r="E61" s="51"/>
      <c r="F61" s="51"/>
      <c r="G61" s="51"/>
      <c r="H61" s="50"/>
      <c r="I61" s="44"/>
    </row>
    <row r="62" spans="1:9" ht="15" customHeight="1">
      <c r="A62" s="49"/>
      <c r="B62" s="44"/>
      <c r="C62" s="51"/>
      <c r="D62" s="51"/>
      <c r="E62" s="51"/>
      <c r="F62" s="51"/>
      <c r="G62" s="51"/>
      <c r="H62" s="50"/>
      <c r="I62" s="44"/>
    </row>
    <row r="63" spans="1:11" ht="15" customHeight="1">
      <c r="A63" s="49"/>
      <c r="B63" s="44"/>
      <c r="C63" s="51"/>
      <c r="D63" s="51"/>
      <c r="E63" s="51"/>
      <c r="F63" s="51"/>
      <c r="G63" s="51"/>
      <c r="H63" s="50"/>
      <c r="I63" s="46"/>
      <c r="J63" s="49"/>
      <c r="K63" s="44"/>
    </row>
    <row r="64" spans="1:11" ht="15" customHeight="1">
      <c r="A64" s="49"/>
      <c r="B64" s="44"/>
      <c r="C64" s="51"/>
      <c r="D64" s="51"/>
      <c r="E64" s="51"/>
      <c r="F64" s="51"/>
      <c r="G64" s="51"/>
      <c r="H64" s="50"/>
      <c r="I64" s="46"/>
      <c r="J64" s="49"/>
      <c r="K64" s="44"/>
    </row>
    <row r="65" spans="1:11" ht="15" customHeight="1">
      <c r="A65" s="49"/>
      <c r="B65" s="44"/>
      <c r="C65" s="51"/>
      <c r="D65" s="51"/>
      <c r="E65" s="51"/>
      <c r="F65" s="51"/>
      <c r="G65" s="51"/>
      <c r="H65" s="50"/>
      <c r="I65" s="46"/>
      <c r="J65" s="49"/>
      <c r="K65" s="44"/>
    </row>
    <row r="66" spans="1:11" ht="15" customHeight="1">
      <c r="A66" s="49"/>
      <c r="B66" s="44"/>
      <c r="C66" s="51"/>
      <c r="D66" s="51"/>
      <c r="E66" s="51"/>
      <c r="F66" s="51"/>
      <c r="G66" s="51"/>
      <c r="H66" s="50"/>
      <c r="I66" s="46"/>
      <c r="J66" s="49"/>
      <c r="K66" s="44"/>
    </row>
    <row r="67" spans="1:11" ht="15" customHeight="1">
      <c r="A67" s="49"/>
      <c r="B67" s="44"/>
      <c r="C67" s="51"/>
      <c r="D67" s="51"/>
      <c r="E67" s="51"/>
      <c r="F67" s="51"/>
      <c r="G67" s="51"/>
      <c r="H67" s="50"/>
      <c r="I67" s="46"/>
      <c r="J67" s="49"/>
      <c r="K67" s="44"/>
    </row>
    <row r="68" spans="3:9" ht="15" customHeight="1">
      <c r="C68" s="52"/>
      <c r="D68" s="52"/>
      <c r="E68" s="52"/>
      <c r="F68" s="52"/>
      <c r="G68" s="52"/>
      <c r="H68" s="52"/>
      <c r="I68" s="46"/>
    </row>
    <row r="75" spans="3:9" ht="15" customHeight="1">
      <c r="C75" s="47"/>
      <c r="D75" s="47"/>
      <c r="E75" s="48"/>
      <c r="I75" s="4"/>
    </row>
    <row r="76" spans="3:9" ht="15" customHeight="1">
      <c r="C76" s="47"/>
      <c r="D76" s="47"/>
      <c r="E76" s="48"/>
      <c r="I76" s="4"/>
    </row>
    <row r="77" spans="3:9" ht="15" customHeight="1">
      <c r="C77" s="47"/>
      <c r="D77" s="47"/>
      <c r="E77" s="48"/>
      <c r="I77" s="4"/>
    </row>
    <row r="78" spans="3:9" ht="15" customHeight="1">
      <c r="C78" s="47"/>
      <c r="D78" s="47"/>
      <c r="E78" s="48"/>
      <c r="I78" s="4"/>
    </row>
    <row r="79" spans="3:9" ht="15" customHeight="1">
      <c r="C79" s="47"/>
      <c r="D79" s="47"/>
      <c r="E79" s="48"/>
      <c r="I79" s="4"/>
    </row>
    <row r="80" spans="3:9" ht="15" customHeight="1">
      <c r="C80" s="47"/>
      <c r="D80" s="47"/>
      <c r="E80" s="48"/>
      <c r="I80" s="4"/>
    </row>
    <row r="81" spans="3:9" ht="15" customHeight="1">
      <c r="C81" s="47"/>
      <c r="D81" s="47"/>
      <c r="E81" s="48"/>
      <c r="I81" s="4"/>
    </row>
    <row r="82" spans="3:9" ht="15" customHeight="1">
      <c r="C82" s="47"/>
      <c r="D82" s="47"/>
      <c r="E82" s="48"/>
      <c r="I82" s="4"/>
    </row>
    <row r="83" spans="3:9" ht="15" customHeight="1">
      <c r="C83" s="47"/>
      <c r="D83" s="47"/>
      <c r="E83" s="48"/>
      <c r="I83" s="4"/>
    </row>
    <row r="84" spans="3:9" ht="15" customHeight="1">
      <c r="C84" s="47"/>
      <c r="D84" s="47"/>
      <c r="E84" s="48"/>
      <c r="I84" s="4"/>
    </row>
    <row r="85" spans="3:9" ht="15" customHeight="1">
      <c r="C85" s="47"/>
      <c r="D85" s="47"/>
      <c r="E85" s="48"/>
      <c r="I85" s="4"/>
    </row>
    <row r="86" spans="3:9" ht="15" customHeight="1">
      <c r="C86" s="47"/>
      <c r="D86" s="47"/>
      <c r="E86" s="48"/>
      <c r="I86" s="4"/>
    </row>
    <row r="87" spans="3:9" ht="15" customHeight="1">
      <c r="C87" s="47"/>
      <c r="D87" s="47"/>
      <c r="E87" s="48"/>
      <c r="I87" s="4"/>
    </row>
    <row r="88" spans="3:9" ht="15" customHeight="1">
      <c r="C88" s="47"/>
      <c r="D88" s="47"/>
      <c r="E88" s="48"/>
      <c r="I88" s="4"/>
    </row>
    <row r="89" spans="3:9" ht="15" customHeight="1">
      <c r="C89" s="47"/>
      <c r="D89" s="47"/>
      <c r="E89" s="48"/>
      <c r="I89" s="4"/>
    </row>
    <row r="90" spans="3:9" ht="15" customHeight="1">
      <c r="C90" s="47"/>
      <c r="D90" s="47"/>
      <c r="E90" s="48"/>
      <c r="I90" s="4"/>
    </row>
    <row r="91" spans="3:9" ht="15" customHeight="1">
      <c r="C91" s="47"/>
      <c r="D91" s="47"/>
      <c r="E91" s="48"/>
      <c r="I91" s="4"/>
    </row>
    <row r="92" spans="3:9" ht="15" customHeight="1">
      <c r="C92" s="47"/>
      <c r="D92" s="47"/>
      <c r="E92" s="48"/>
      <c r="I92" s="4"/>
    </row>
    <row r="93" ht="15" customHeight="1">
      <c r="D93" s="47"/>
    </row>
    <row r="96" spans="5:9" ht="15" customHeight="1">
      <c r="E96" s="12"/>
      <c r="I96" s="4"/>
    </row>
    <row r="97" spans="5:9" ht="15" customHeight="1">
      <c r="E97" s="12"/>
      <c r="I97" s="4"/>
    </row>
    <row r="98" spans="5:9" ht="15" customHeight="1">
      <c r="E98" s="12"/>
      <c r="I98" s="4"/>
    </row>
    <row r="99" spans="5:9" ht="15" customHeight="1">
      <c r="E99" s="12"/>
      <c r="I99" s="4"/>
    </row>
    <row r="100" spans="5:9" ht="15" customHeight="1">
      <c r="E100" s="12"/>
      <c r="I100" s="4"/>
    </row>
    <row r="101" spans="5:9" ht="15" customHeight="1">
      <c r="E101" s="12"/>
      <c r="I101" s="4"/>
    </row>
    <row r="102" spans="5:9" ht="15" customHeight="1">
      <c r="E102" s="12"/>
      <c r="I102" s="4"/>
    </row>
    <row r="103" spans="5:9" ht="15" customHeight="1">
      <c r="E103" s="12"/>
      <c r="I103" s="4"/>
    </row>
    <row r="104" spans="5:9" ht="15" customHeight="1">
      <c r="E104" s="12"/>
      <c r="I104" s="4"/>
    </row>
    <row r="105" spans="5:9" ht="15" customHeight="1">
      <c r="E105" s="12"/>
      <c r="I105" s="4"/>
    </row>
    <row r="106" spans="5:9" ht="15" customHeight="1">
      <c r="E106" s="12"/>
      <c r="I106" s="4"/>
    </row>
    <row r="107" spans="5:9" ht="15" customHeight="1">
      <c r="E107" s="12"/>
      <c r="I107" s="4"/>
    </row>
    <row r="108" spans="5:9" ht="15" customHeight="1">
      <c r="E108" s="12"/>
      <c r="I108" s="4"/>
    </row>
    <row r="109" spans="5:9" ht="15" customHeight="1">
      <c r="E109" s="12"/>
      <c r="I109" s="4"/>
    </row>
    <row r="110" spans="5:9" ht="15" customHeight="1">
      <c r="E110" s="12"/>
      <c r="I110" s="4"/>
    </row>
    <row r="111" spans="5:9" ht="15" customHeight="1">
      <c r="E111" s="12"/>
      <c r="I111" s="4"/>
    </row>
    <row r="112" spans="5:9" ht="15" customHeight="1">
      <c r="E112" s="12"/>
      <c r="I112" s="4"/>
    </row>
    <row r="113" spans="5:9" ht="15" customHeight="1">
      <c r="E113" s="12"/>
      <c r="I113" s="4"/>
    </row>
  </sheetData>
  <mergeCells count="18">
    <mergeCell ref="A1:H1"/>
    <mergeCell ref="A3:H3"/>
    <mergeCell ref="A30:A33"/>
    <mergeCell ref="B30:D30"/>
    <mergeCell ref="E30:E32"/>
    <mergeCell ref="B31:B32"/>
    <mergeCell ref="C31:C32"/>
    <mergeCell ref="D31:D32"/>
    <mergeCell ref="F5:F6"/>
    <mergeCell ref="G5:G6"/>
    <mergeCell ref="G52:H52"/>
    <mergeCell ref="F30:F32"/>
    <mergeCell ref="G30:H32"/>
    <mergeCell ref="B5:B6"/>
    <mergeCell ref="C5:C6"/>
    <mergeCell ref="D5:D6"/>
    <mergeCell ref="E5:E6"/>
    <mergeCell ref="G33:H3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4"/>
  <sheetViews>
    <sheetView showGridLines="0" view="pageBreakPreview" zoomScale="75" zoomScaleNormal="75" zoomScaleSheetLayoutView="75" workbookViewId="0" topLeftCell="A37">
      <selection activeCell="E37" sqref="E37"/>
    </sheetView>
  </sheetViews>
  <sheetFormatPr defaultColWidth="11.421875" defaultRowHeight="15" customHeight="1"/>
  <cols>
    <col min="1" max="1" width="36.7109375" style="9" customWidth="1"/>
    <col min="2" max="2" width="14.7109375" style="14" customWidth="1"/>
    <col min="3" max="3" width="15.8515625" style="14" customWidth="1"/>
    <col min="4" max="5" width="14.7109375" style="14" customWidth="1"/>
    <col min="6" max="6" width="15.7109375" style="14" customWidth="1"/>
    <col min="7" max="7" width="14.7109375" style="14" customWidth="1"/>
    <col min="8" max="8" width="7.421875" style="9" customWidth="1"/>
    <col min="9" max="16384" width="8.421875" style="9" customWidth="1"/>
  </cols>
  <sheetData>
    <row r="1" spans="1:8" s="23" customFormat="1" ht="18" customHeight="1">
      <c r="A1" s="379" t="s">
        <v>170</v>
      </c>
      <c r="B1" s="379"/>
      <c r="C1" s="379"/>
      <c r="D1" s="379"/>
      <c r="E1" s="379"/>
      <c r="F1" s="379"/>
      <c r="G1" s="379"/>
      <c r="H1" s="379"/>
    </row>
    <row r="2" ht="12.75" customHeight="1"/>
    <row r="3" spans="1:8" ht="15" customHeight="1">
      <c r="A3" s="436" t="s">
        <v>391</v>
      </c>
      <c r="B3" s="436"/>
      <c r="C3" s="436"/>
      <c r="D3" s="436"/>
      <c r="E3" s="436"/>
      <c r="F3" s="436"/>
      <c r="G3" s="436"/>
      <c r="H3" s="436"/>
    </row>
    <row r="4" spans="1:7" ht="13.5" customHeight="1" thickBot="1">
      <c r="A4" s="156"/>
      <c r="B4" s="157"/>
      <c r="C4" s="157"/>
      <c r="D4" s="157"/>
      <c r="E4" s="157"/>
      <c r="F4" s="157"/>
      <c r="G4" s="129"/>
    </row>
    <row r="5" spans="1:7" s="15" customFormat="1" ht="13.5" customHeight="1">
      <c r="A5" s="437" t="s">
        <v>0</v>
      </c>
      <c r="B5" s="439" t="s">
        <v>35</v>
      </c>
      <c r="C5" s="439" t="s">
        <v>224</v>
      </c>
      <c r="D5" s="439" t="s">
        <v>34</v>
      </c>
      <c r="E5" s="439" t="s">
        <v>36</v>
      </c>
      <c r="F5" s="439" t="s">
        <v>135</v>
      </c>
      <c r="G5" s="442" t="s">
        <v>225</v>
      </c>
    </row>
    <row r="6" spans="1:7" s="15" customFormat="1" ht="13.5" customHeight="1">
      <c r="A6" s="438"/>
      <c r="B6" s="440"/>
      <c r="C6" s="440"/>
      <c r="D6" s="440"/>
      <c r="E6" s="440"/>
      <c r="F6" s="440"/>
      <c r="G6" s="443"/>
    </row>
    <row r="7" spans="1:8" s="4" customFormat="1" ht="24.75" customHeight="1" thickBot="1">
      <c r="A7" s="338"/>
      <c r="B7" s="441"/>
      <c r="C7" s="441"/>
      <c r="D7" s="441"/>
      <c r="E7" s="441"/>
      <c r="F7" s="441"/>
      <c r="G7" s="444"/>
      <c r="H7" s="247"/>
    </row>
    <row r="8" spans="1:8" ht="12.75" customHeight="1">
      <c r="A8" s="90" t="s">
        <v>4</v>
      </c>
      <c r="B8" s="92">
        <v>13.666168993579653</v>
      </c>
      <c r="C8" s="92">
        <v>15.13103738567107</v>
      </c>
      <c r="D8" s="92">
        <v>12.69152500099199</v>
      </c>
      <c r="E8" s="92">
        <v>11.660434750345422</v>
      </c>
      <c r="F8" s="92">
        <v>13.116172267945966</v>
      </c>
      <c r="G8" s="93">
        <v>12.218798923071352</v>
      </c>
      <c r="H8" s="247"/>
    </row>
    <row r="9" spans="1:7" ht="12.75" customHeight="1">
      <c r="A9" s="94" t="s">
        <v>5</v>
      </c>
      <c r="B9" s="96">
        <v>3.7743141864200638</v>
      </c>
      <c r="C9" s="96">
        <v>4.2909309656116035</v>
      </c>
      <c r="D9" s="96">
        <v>3.0712022356629047</v>
      </c>
      <c r="E9" s="96">
        <v>3.0339151241118025</v>
      </c>
      <c r="F9" s="96">
        <v>4.795396130774502</v>
      </c>
      <c r="G9" s="97">
        <v>2.8210743011711643</v>
      </c>
    </row>
    <row r="10" spans="1:7" ht="12.75" customHeight="1">
      <c r="A10" s="94" t="s">
        <v>33</v>
      </c>
      <c r="B10" s="96">
        <v>2.1078394557133873</v>
      </c>
      <c r="C10" s="96">
        <v>2.1267661106355424</v>
      </c>
      <c r="D10" s="96">
        <v>2.1378809951647555</v>
      </c>
      <c r="E10" s="96">
        <v>2.2647263880407396</v>
      </c>
      <c r="F10" s="96">
        <v>1.3831611211842647</v>
      </c>
      <c r="G10" s="97">
        <v>1.8380916349390417</v>
      </c>
    </row>
    <row r="11" spans="1:7" ht="12.75" customHeight="1">
      <c r="A11" s="94" t="s">
        <v>32</v>
      </c>
      <c r="B11" s="96">
        <v>0.6439044813689996</v>
      </c>
      <c r="C11" s="96">
        <v>0.6171059805399847</v>
      </c>
      <c r="D11" s="96">
        <v>1.0109799164460669</v>
      </c>
      <c r="E11" s="96">
        <v>0.9333908042139336</v>
      </c>
      <c r="F11" s="96">
        <v>0.6533793646168715</v>
      </c>
      <c r="G11" s="97">
        <v>0.5103842179593094</v>
      </c>
    </row>
    <row r="12" spans="1:7" ht="12.75" customHeight="1">
      <c r="A12" s="94" t="s">
        <v>8</v>
      </c>
      <c r="B12" s="96">
        <v>1.4951452697183036</v>
      </c>
      <c r="C12" s="96">
        <v>1.0647364144379663</v>
      </c>
      <c r="D12" s="96">
        <v>2.7719045648563316</v>
      </c>
      <c r="E12" s="96">
        <v>2.6823276383803782</v>
      </c>
      <c r="F12" s="96">
        <v>1.3113081443907968</v>
      </c>
      <c r="G12" s="97">
        <v>2.529478058463044</v>
      </c>
    </row>
    <row r="13" spans="1:7" ht="12.75" customHeight="1">
      <c r="A13" s="94" t="s">
        <v>9</v>
      </c>
      <c r="B13" s="96">
        <v>1.1181363911423003</v>
      </c>
      <c r="C13" s="96">
        <v>0.8796447607233453</v>
      </c>
      <c r="D13" s="96">
        <v>1.5200126974769432</v>
      </c>
      <c r="E13" s="96">
        <v>1.5815088476220045</v>
      </c>
      <c r="F13" s="96">
        <v>1.3189136552258716</v>
      </c>
      <c r="G13" s="97">
        <v>1.3963418279996396</v>
      </c>
    </row>
    <row r="14" spans="1:7" ht="12.75" customHeight="1">
      <c r="A14" s="94" t="s">
        <v>10</v>
      </c>
      <c r="B14" s="96">
        <v>9.766934884601758</v>
      </c>
      <c r="C14" s="96">
        <v>9.618735719529486</v>
      </c>
      <c r="D14" s="96">
        <v>10.096761576527808</v>
      </c>
      <c r="E14" s="96">
        <v>10.45707313646077</v>
      </c>
      <c r="F14" s="96">
        <v>11.731274728762827</v>
      </c>
      <c r="G14" s="97">
        <v>11.961561992873811</v>
      </c>
    </row>
    <row r="15" spans="1:7" ht="12.75" customHeight="1">
      <c r="A15" s="94" t="s">
        <v>11</v>
      </c>
      <c r="B15" s="96">
        <v>8.04143319202381</v>
      </c>
      <c r="C15" s="96">
        <v>8.130031480790308</v>
      </c>
      <c r="D15" s="96">
        <v>6.47514638943842</v>
      </c>
      <c r="E15" s="96">
        <v>6.819017795313314</v>
      </c>
      <c r="F15" s="96">
        <v>9.06590782884892</v>
      </c>
      <c r="G15" s="97">
        <v>8.33534394261321</v>
      </c>
    </row>
    <row r="16" spans="1:7" ht="12.75" customHeight="1">
      <c r="A16" s="94" t="s">
        <v>12</v>
      </c>
      <c r="B16" s="96">
        <v>22.360584069702742</v>
      </c>
      <c r="C16" s="96">
        <v>22.78137210728694</v>
      </c>
      <c r="D16" s="96">
        <v>21.327226451565362</v>
      </c>
      <c r="E16" s="96">
        <v>23.397219371197966</v>
      </c>
      <c r="F16" s="96">
        <v>21.605832419688063</v>
      </c>
      <c r="G16" s="97">
        <v>21.5346096386293</v>
      </c>
    </row>
    <row r="17" spans="1:7" ht="12.75" customHeight="1">
      <c r="A17" s="94" t="s">
        <v>18</v>
      </c>
      <c r="B17" s="96">
        <v>9.109023366399109</v>
      </c>
      <c r="C17" s="96">
        <v>8.801617991464077</v>
      </c>
      <c r="D17" s="96">
        <v>8.736034192491484</v>
      </c>
      <c r="E17" s="96">
        <v>8.731479536908598</v>
      </c>
      <c r="F17" s="96">
        <v>8.572070549968727</v>
      </c>
      <c r="G17" s="97">
        <v>9.450242578430606</v>
      </c>
    </row>
    <row r="18" spans="1:7" ht="12.75" customHeight="1">
      <c r="A18" s="94" t="s">
        <v>13</v>
      </c>
      <c r="B18" s="96">
        <v>2.351050634229312</v>
      </c>
      <c r="C18" s="96">
        <v>2.5504245957092797</v>
      </c>
      <c r="D18" s="96">
        <v>2.5448804793297546</v>
      </c>
      <c r="E18" s="96">
        <v>2.0468405232909896</v>
      </c>
      <c r="F18" s="96">
        <v>3.5361805263499697</v>
      </c>
      <c r="G18" s="97">
        <v>2.258340554683941</v>
      </c>
    </row>
    <row r="19" spans="1:7" ht="12.75" customHeight="1">
      <c r="A19" s="94" t="s">
        <v>14</v>
      </c>
      <c r="B19" s="96">
        <v>7.888078873790764</v>
      </c>
      <c r="C19" s="96">
        <v>8.293624058195546</v>
      </c>
      <c r="D19" s="96">
        <v>7.527223050455466</v>
      </c>
      <c r="E19" s="96">
        <v>6.07510972589945</v>
      </c>
      <c r="F19" s="96">
        <v>5.948342953667853</v>
      </c>
      <c r="G19" s="97">
        <v>6.077971848943662</v>
      </c>
    </row>
    <row r="20" spans="1:7" ht="12.75" customHeight="1">
      <c r="A20" s="94" t="s">
        <v>38</v>
      </c>
      <c r="B20" s="96">
        <v>3.9789555528219225</v>
      </c>
      <c r="C20" s="96">
        <v>3.2094478828768023</v>
      </c>
      <c r="D20" s="96">
        <v>4.93812814248383</v>
      </c>
      <c r="E20" s="96">
        <v>5.458347985555034</v>
      </c>
      <c r="F20" s="96">
        <v>2.8679026953027464</v>
      </c>
      <c r="G20" s="97">
        <v>4.888701723271108</v>
      </c>
    </row>
    <row r="21" spans="1:7" ht="12.75" customHeight="1">
      <c r="A21" s="94" t="s">
        <v>15</v>
      </c>
      <c r="B21" s="96">
        <v>5.47571002368398</v>
      </c>
      <c r="C21" s="96">
        <v>5.050388229937002</v>
      </c>
      <c r="D21" s="96">
        <v>5.688356300272655</v>
      </c>
      <c r="E21" s="96">
        <v>5.108302921450016</v>
      </c>
      <c r="F21" s="96">
        <v>4.263045100679252</v>
      </c>
      <c r="G21" s="97">
        <v>4.909365733828174</v>
      </c>
    </row>
    <row r="22" spans="1:7" ht="12.75" customHeight="1">
      <c r="A22" s="94" t="s">
        <v>39</v>
      </c>
      <c r="B22" s="96">
        <v>2.958323886254255</v>
      </c>
      <c r="C22" s="96">
        <v>2.887495716664416</v>
      </c>
      <c r="D22" s="96">
        <v>3.227936716681877</v>
      </c>
      <c r="E22" s="96">
        <v>3.355820398544819</v>
      </c>
      <c r="F22" s="96">
        <v>3.9417383141673303</v>
      </c>
      <c r="G22" s="97">
        <v>3.074653185689346</v>
      </c>
    </row>
    <row r="23" spans="1:7" ht="12.75" customHeight="1">
      <c r="A23" s="94" t="s">
        <v>16</v>
      </c>
      <c r="B23" s="96">
        <v>3.276874734858881</v>
      </c>
      <c r="C23" s="96">
        <v>2.921259725082126</v>
      </c>
      <c r="D23" s="96">
        <v>4.24373487214661</v>
      </c>
      <c r="E23" s="96">
        <v>4.421915892689213</v>
      </c>
      <c r="F23" s="96">
        <v>3.2691541664828963</v>
      </c>
      <c r="G23" s="97">
        <v>3.721821995181275</v>
      </c>
    </row>
    <row r="24" spans="1:7" ht="12.75" customHeight="1">
      <c r="A24" s="94" t="s">
        <v>40</v>
      </c>
      <c r="B24" s="96">
        <v>1.9875220036907602</v>
      </c>
      <c r="C24" s="96">
        <v>1.6453808748444783</v>
      </c>
      <c r="D24" s="96">
        <v>1.9910664180077433</v>
      </c>
      <c r="E24" s="96">
        <v>1.9725691599755506</v>
      </c>
      <c r="F24" s="96">
        <v>2.6202200319431457</v>
      </c>
      <c r="G24" s="97">
        <v>2.473217842252017</v>
      </c>
    </row>
    <row r="25" spans="1:7" ht="12.75" customHeight="1">
      <c r="A25" s="94"/>
      <c r="B25" s="96"/>
      <c r="C25" s="96"/>
      <c r="D25" s="96"/>
      <c r="E25" s="96"/>
      <c r="F25" s="96"/>
      <c r="G25" s="97"/>
    </row>
    <row r="26" spans="1:7" ht="12.75" customHeight="1" thickBot="1">
      <c r="A26" s="290" t="s">
        <v>171</v>
      </c>
      <c r="B26" s="292">
        <f aca="true" t="shared" si="0" ref="B26:G26">SUM(B8:B24)</f>
        <v>99.99999999999997</v>
      </c>
      <c r="C26" s="292">
        <f t="shared" si="0"/>
        <v>99.99999999999996</v>
      </c>
      <c r="D26" s="292">
        <f t="shared" si="0"/>
        <v>100.00000000000001</v>
      </c>
      <c r="E26" s="292">
        <f t="shared" si="0"/>
        <v>100.00000000000001</v>
      </c>
      <c r="F26" s="292">
        <f t="shared" si="0"/>
        <v>99.99999999999999</v>
      </c>
      <c r="G26" s="293">
        <f t="shared" si="0"/>
        <v>99.99999999999999</v>
      </c>
    </row>
    <row r="27" spans="1:7" ht="12.75" customHeight="1">
      <c r="A27" s="144"/>
      <c r="B27" s="158"/>
      <c r="C27" s="158"/>
      <c r="D27" s="158"/>
      <c r="E27" s="158"/>
      <c r="F27" s="158"/>
      <c r="G27" s="158"/>
    </row>
    <row r="28" ht="12.75" customHeight="1"/>
    <row r="29" spans="1:8" ht="12.75" customHeight="1" thickBot="1">
      <c r="A29" s="152"/>
      <c r="B29" s="152"/>
      <c r="C29" s="152"/>
      <c r="D29" s="152"/>
      <c r="E29" s="152"/>
      <c r="F29" s="152"/>
      <c r="G29" s="152"/>
      <c r="H29" s="152"/>
    </row>
    <row r="30" spans="1:8" ht="21" customHeight="1">
      <c r="A30" s="380" t="s">
        <v>0</v>
      </c>
      <c r="B30" s="411" t="s">
        <v>136</v>
      </c>
      <c r="C30" s="412"/>
      <c r="D30" s="412"/>
      <c r="E30" s="402" t="s">
        <v>221</v>
      </c>
      <c r="F30" s="402" t="s">
        <v>222</v>
      </c>
      <c r="G30" s="428" t="s">
        <v>220</v>
      </c>
      <c r="H30" s="429"/>
    </row>
    <row r="31" spans="1:8" ht="12.75" customHeight="1">
      <c r="A31" s="381"/>
      <c r="B31" s="413" t="s">
        <v>132</v>
      </c>
      <c r="C31" s="413" t="s">
        <v>133</v>
      </c>
      <c r="D31" s="415" t="s">
        <v>134</v>
      </c>
      <c r="E31" s="403"/>
      <c r="F31" s="403"/>
      <c r="G31" s="430"/>
      <c r="H31" s="431"/>
    </row>
    <row r="32" spans="1:8" ht="25.5" customHeight="1">
      <c r="A32" s="381"/>
      <c r="B32" s="434"/>
      <c r="C32" s="435"/>
      <c r="D32" s="403"/>
      <c r="E32" s="404"/>
      <c r="F32" s="404"/>
      <c r="G32" s="432"/>
      <c r="H32" s="433"/>
    </row>
    <row r="33" spans="1:8" ht="21.75" customHeight="1" thickBot="1">
      <c r="A33" s="382"/>
      <c r="B33" s="375" t="s">
        <v>392</v>
      </c>
      <c r="C33" s="375" t="s">
        <v>392</v>
      </c>
      <c r="D33" s="375" t="s">
        <v>392</v>
      </c>
      <c r="E33" s="375" t="s">
        <v>392</v>
      </c>
      <c r="F33" s="375" t="s">
        <v>392</v>
      </c>
      <c r="G33" s="409" t="s">
        <v>392</v>
      </c>
      <c r="H33" s="410"/>
    </row>
    <row r="34" spans="1:8" ht="12.75" customHeight="1">
      <c r="A34" s="90" t="s">
        <v>4</v>
      </c>
      <c r="B34" s="92">
        <v>12.894500982468166</v>
      </c>
      <c r="C34" s="92">
        <v>13.611931334768029</v>
      </c>
      <c r="D34" s="92">
        <v>19.73968302782184</v>
      </c>
      <c r="E34" s="92">
        <v>18.863565991216262</v>
      </c>
      <c r="F34" s="92">
        <v>24.12796347903351</v>
      </c>
      <c r="G34" s="93">
        <v>12.532635151217338</v>
      </c>
      <c r="H34" s="242"/>
    </row>
    <row r="35" spans="1:8" ht="12.75" customHeight="1">
      <c r="A35" s="94" t="s">
        <v>5</v>
      </c>
      <c r="B35" s="96">
        <v>3.668472111118469</v>
      </c>
      <c r="C35" s="96">
        <v>3.87171980047712</v>
      </c>
      <c r="D35" s="96">
        <v>2.9033673159044993</v>
      </c>
      <c r="E35" s="96">
        <v>5.155923192953013</v>
      </c>
      <c r="F35" s="96">
        <v>3.642725340522421</v>
      </c>
      <c r="G35" s="97">
        <v>4.711377962731202</v>
      </c>
      <c r="H35" s="239"/>
    </row>
    <row r="36" spans="1:8" ht="12.75" customHeight="1">
      <c r="A36" s="98" t="s">
        <v>6</v>
      </c>
      <c r="B36" s="96">
        <v>2.291259177549151</v>
      </c>
      <c r="C36" s="96">
        <v>1.2010326476819644</v>
      </c>
      <c r="D36" s="96">
        <v>0.7218045849524708</v>
      </c>
      <c r="E36" s="96">
        <v>0.9551125784105493</v>
      </c>
      <c r="F36" s="96">
        <v>0.8216775714617474</v>
      </c>
      <c r="G36" s="97">
        <v>1.5753015517148714</v>
      </c>
      <c r="H36" s="239"/>
    </row>
    <row r="37" spans="1:8" ht="12.75" customHeight="1">
      <c r="A37" s="94" t="s">
        <v>7</v>
      </c>
      <c r="B37" s="96">
        <v>0.7422226804289046</v>
      </c>
      <c r="C37" s="96">
        <v>0.1551974375656874</v>
      </c>
      <c r="D37" s="96">
        <v>0.21751182154043522</v>
      </c>
      <c r="E37" s="96">
        <v>0.6053921557283382</v>
      </c>
      <c r="F37" s="96">
        <v>0.4487184341522027</v>
      </c>
      <c r="G37" s="97">
        <v>0.728576583770337</v>
      </c>
      <c r="H37" s="239"/>
    </row>
    <row r="38" spans="1:8" ht="12.75" customHeight="1">
      <c r="A38" s="94" t="s">
        <v>8</v>
      </c>
      <c r="B38" s="96">
        <v>1.7966455115606048</v>
      </c>
      <c r="C38" s="96">
        <v>0.13211717798575312</v>
      </c>
      <c r="D38" s="96">
        <v>0.2467005776321041</v>
      </c>
      <c r="E38" s="96">
        <v>1.2986309713628221</v>
      </c>
      <c r="F38" s="96">
        <v>1.3920968002504064</v>
      </c>
      <c r="G38" s="97">
        <v>2.348379567423969</v>
      </c>
      <c r="H38" s="239"/>
    </row>
    <row r="39" spans="1:8" ht="12.75" customHeight="1">
      <c r="A39" s="94" t="s">
        <v>9</v>
      </c>
      <c r="B39" s="96">
        <v>1.0703089414401807</v>
      </c>
      <c r="C39" s="96">
        <v>1.4440051382146373</v>
      </c>
      <c r="D39" s="96">
        <v>1.2366120842580837</v>
      </c>
      <c r="E39" s="96">
        <v>0.5605431496961699</v>
      </c>
      <c r="F39" s="96">
        <v>0.773401134906451</v>
      </c>
      <c r="G39" s="97">
        <v>1.1959491105088182</v>
      </c>
      <c r="H39" s="239"/>
    </row>
    <row r="40" spans="1:8" ht="12.75" customHeight="1">
      <c r="A40" s="94" t="s">
        <v>10</v>
      </c>
      <c r="B40" s="96">
        <v>10.77989554078232</v>
      </c>
      <c r="C40" s="96">
        <v>5.38699264301086</v>
      </c>
      <c r="D40" s="96">
        <v>6.429855216986084</v>
      </c>
      <c r="E40" s="96">
        <v>6.281776724152693</v>
      </c>
      <c r="F40" s="96">
        <v>11.82365658982825</v>
      </c>
      <c r="G40" s="97">
        <v>11.256558893760126</v>
      </c>
      <c r="H40" s="239"/>
    </row>
    <row r="41" spans="1:8" ht="12.75" customHeight="1">
      <c r="A41" s="98" t="s">
        <v>11</v>
      </c>
      <c r="B41" s="96">
        <v>8.032879328280568</v>
      </c>
      <c r="C41" s="96">
        <v>7.532514221844084</v>
      </c>
      <c r="D41" s="96">
        <v>9.030707174404043</v>
      </c>
      <c r="E41" s="96">
        <v>6.855233055152244</v>
      </c>
      <c r="F41" s="96">
        <v>7.120458859641151</v>
      </c>
      <c r="G41" s="97">
        <v>9.021782360664297</v>
      </c>
      <c r="H41" s="239"/>
    </row>
    <row r="42" spans="1:8" ht="12.75" customHeight="1">
      <c r="A42" s="98" t="s">
        <v>12</v>
      </c>
      <c r="B42" s="96">
        <v>22.654878901583807</v>
      </c>
      <c r="C42" s="96">
        <v>27.99491183290793</v>
      </c>
      <c r="D42" s="96">
        <v>28.13270350442203</v>
      </c>
      <c r="E42" s="96">
        <v>25.872553843106232</v>
      </c>
      <c r="F42" s="96">
        <v>13.303250487181817</v>
      </c>
      <c r="G42" s="97">
        <v>22.107476025582947</v>
      </c>
      <c r="H42" s="239"/>
    </row>
    <row r="43" spans="1:8" ht="12.75" customHeight="1">
      <c r="A43" s="98" t="s">
        <v>18</v>
      </c>
      <c r="B43" s="96">
        <v>8.996994258517043</v>
      </c>
      <c r="C43" s="96">
        <v>7.122749945781825</v>
      </c>
      <c r="D43" s="96">
        <v>7.412003155174513</v>
      </c>
      <c r="E43" s="96">
        <v>8.387828655506407</v>
      </c>
      <c r="F43" s="96">
        <v>7.8661878149012</v>
      </c>
      <c r="G43" s="97">
        <v>8.353554509647351</v>
      </c>
      <c r="H43" s="239"/>
    </row>
    <row r="44" spans="1:8" ht="12.75" customHeight="1">
      <c r="A44" s="98" t="s">
        <v>13</v>
      </c>
      <c r="B44" s="96">
        <v>2.088163678123704</v>
      </c>
      <c r="C44" s="96">
        <v>4.45806849840682</v>
      </c>
      <c r="D44" s="96">
        <v>1.627711266106107</v>
      </c>
      <c r="E44" s="96">
        <v>1.9503994986538356</v>
      </c>
      <c r="F44" s="96">
        <v>2.7686063066064883</v>
      </c>
      <c r="G44" s="97">
        <v>3.2545626252466544</v>
      </c>
      <c r="H44" s="239"/>
    </row>
    <row r="45" spans="1:8" ht="12.75" customHeight="1">
      <c r="A45" s="98" t="s">
        <v>14</v>
      </c>
      <c r="B45" s="96">
        <v>7.645999557029202</v>
      </c>
      <c r="C45" s="96">
        <v>8.63241746325676</v>
      </c>
      <c r="D45" s="96">
        <v>4.176611383275691</v>
      </c>
      <c r="E45" s="96">
        <v>2.618645060152746</v>
      </c>
      <c r="F45" s="96">
        <v>4.840170286452811</v>
      </c>
      <c r="G45" s="97">
        <v>6.031494974777915</v>
      </c>
      <c r="H45" s="239"/>
    </row>
    <row r="46" spans="1:8" ht="12.75" customHeight="1">
      <c r="A46" s="99" t="s">
        <v>38</v>
      </c>
      <c r="B46" s="96">
        <v>4.404544719063447</v>
      </c>
      <c r="C46" s="96">
        <v>1.4929766611614368</v>
      </c>
      <c r="D46" s="96">
        <v>1.1313705072587479</v>
      </c>
      <c r="E46" s="96">
        <v>2.1147532864972094</v>
      </c>
      <c r="F46" s="96">
        <v>7.644242419652864</v>
      </c>
      <c r="G46" s="97">
        <v>2.8483680504902376</v>
      </c>
      <c r="H46" s="239"/>
    </row>
    <row r="47" spans="1:8" ht="12.75" customHeight="1">
      <c r="A47" s="99" t="s">
        <v>15</v>
      </c>
      <c r="B47" s="96">
        <v>4.609961870851576</v>
      </c>
      <c r="C47" s="96">
        <v>8.380086081777689</v>
      </c>
      <c r="D47" s="96">
        <v>8.979546765889594</v>
      </c>
      <c r="E47" s="96">
        <v>4.945609587782557</v>
      </c>
      <c r="F47" s="96">
        <v>4.999640293217824</v>
      </c>
      <c r="G47" s="97">
        <v>4.328247967261197</v>
      </c>
      <c r="H47" s="239"/>
    </row>
    <row r="48" spans="1:8" ht="12.75" customHeight="1">
      <c r="A48" s="98" t="s">
        <v>39</v>
      </c>
      <c r="B48" s="96">
        <v>2.9169864753637738</v>
      </c>
      <c r="C48" s="96">
        <v>3.6313748060657627</v>
      </c>
      <c r="D48" s="96">
        <v>2.423740841533131</v>
      </c>
      <c r="E48" s="96">
        <v>2.802252910441302</v>
      </c>
      <c r="F48" s="96">
        <v>2.2622716808529972</v>
      </c>
      <c r="G48" s="97">
        <v>3.6502537564398856</v>
      </c>
      <c r="H48" s="239"/>
    </row>
    <row r="49" spans="1:8" ht="12.75" customHeight="1">
      <c r="A49" s="98" t="s">
        <v>16</v>
      </c>
      <c r="B49" s="96">
        <v>3.4990920186736543</v>
      </c>
      <c r="C49" s="96">
        <v>2.6777104916337184</v>
      </c>
      <c r="D49" s="96">
        <v>2.722864349731422</v>
      </c>
      <c r="E49" s="96">
        <v>8.933005582289596</v>
      </c>
      <c r="F49" s="96">
        <v>4.1293391997092055</v>
      </c>
      <c r="G49" s="97">
        <v>3.238531053492318</v>
      </c>
      <c r="H49" s="239"/>
    </row>
    <row r="50" spans="1:8" ht="12.75" customHeight="1">
      <c r="A50" s="98" t="s">
        <v>17</v>
      </c>
      <c r="B50" s="96">
        <v>1.907193064459182</v>
      </c>
      <c r="C50" s="96">
        <v>2.27419381745992</v>
      </c>
      <c r="D50" s="96">
        <v>2.8672441103346284</v>
      </c>
      <c r="E50" s="96">
        <v>1.7987737568980224</v>
      </c>
      <c r="F50" s="96">
        <v>2.035624854855158</v>
      </c>
      <c r="G50" s="97">
        <v>2.8169498552705328</v>
      </c>
      <c r="H50" s="239"/>
    </row>
    <row r="51" spans="1:8" ht="12.75" customHeight="1">
      <c r="A51" s="98"/>
      <c r="B51" s="96"/>
      <c r="C51" s="96"/>
      <c r="D51" s="96"/>
      <c r="E51" s="96"/>
      <c r="F51" s="96"/>
      <c r="G51" s="447"/>
      <c r="H51" s="448"/>
    </row>
    <row r="52" spans="1:8" ht="12.75" customHeight="1" thickBot="1">
      <c r="A52" s="290" t="s">
        <v>171</v>
      </c>
      <c r="B52" s="292">
        <v>100</v>
      </c>
      <c r="C52" s="292">
        <v>100</v>
      </c>
      <c r="D52" s="292">
        <v>100</v>
      </c>
      <c r="E52" s="292">
        <v>100</v>
      </c>
      <c r="F52" s="292">
        <v>100</v>
      </c>
      <c r="G52" s="445">
        <v>100</v>
      </c>
      <c r="H52" s="446"/>
    </row>
    <row r="53" spans="1:8" ht="12.75" customHeight="1">
      <c r="A53" s="113" t="s">
        <v>382</v>
      </c>
      <c r="B53" s="141"/>
      <c r="C53" s="141"/>
      <c r="D53" s="142"/>
      <c r="E53" s="143"/>
      <c r="F53" s="143"/>
      <c r="G53" s="143"/>
      <c r="H53" s="144"/>
    </row>
    <row r="54" spans="1:7" ht="12.75" customHeight="1">
      <c r="A54" s="233" t="s">
        <v>185</v>
      </c>
      <c r="B54" s="25"/>
      <c r="C54" s="25"/>
      <c r="D54" s="25"/>
      <c r="E54" s="25"/>
      <c r="F54" s="25"/>
      <c r="G54" s="6"/>
    </row>
  </sheetData>
  <mergeCells count="20">
    <mergeCell ref="G30:H32"/>
    <mergeCell ref="G33:H33"/>
    <mergeCell ref="G52:H52"/>
    <mergeCell ref="G51:H51"/>
    <mergeCell ref="A1:H1"/>
    <mergeCell ref="A3:H3"/>
    <mergeCell ref="A5:A6"/>
    <mergeCell ref="B5:B7"/>
    <mergeCell ref="C5:C7"/>
    <mergeCell ref="D5:D7"/>
    <mergeCell ref="E5:E7"/>
    <mergeCell ref="F5:F7"/>
    <mergeCell ref="G5:G7"/>
    <mergeCell ref="F30:F32"/>
    <mergeCell ref="A30:A33"/>
    <mergeCell ref="B30:D30"/>
    <mergeCell ref="E30:E32"/>
    <mergeCell ref="B31:B32"/>
    <mergeCell ref="C31:C32"/>
    <mergeCell ref="D31:D32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30"/>
  <sheetViews>
    <sheetView showGridLines="0" view="pageBreakPreview" zoomScale="75" zoomScaleNormal="75" zoomScaleSheetLayoutView="75" workbookViewId="0" topLeftCell="A1">
      <selection activeCell="D30" sqref="D30"/>
    </sheetView>
  </sheetViews>
  <sheetFormatPr defaultColWidth="11.421875" defaultRowHeight="12.75"/>
  <cols>
    <col min="1" max="1" width="68.28125" style="9" bestFit="1" customWidth="1"/>
    <col min="2" max="7" width="14.7109375" style="4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79" t="s">
        <v>170</v>
      </c>
      <c r="B1" s="379"/>
      <c r="C1" s="379"/>
      <c r="D1" s="379"/>
      <c r="E1" s="379"/>
      <c r="F1" s="379"/>
      <c r="G1" s="379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89" t="s">
        <v>395</v>
      </c>
      <c r="B3" s="389"/>
      <c r="C3" s="389"/>
      <c r="D3" s="389"/>
      <c r="E3" s="389"/>
      <c r="F3" s="389"/>
      <c r="G3" s="389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7" ht="22.5" customHeight="1">
      <c r="A5" s="380" t="s">
        <v>163</v>
      </c>
      <c r="B5" s="449">
        <v>2012</v>
      </c>
      <c r="C5" s="450"/>
      <c r="D5" s="451"/>
      <c r="E5" s="449">
        <v>2013</v>
      </c>
      <c r="F5" s="450"/>
      <c r="G5" s="451"/>
    </row>
    <row r="6" spans="1:8" ht="22.5" customHeight="1" thickBot="1">
      <c r="A6" s="452"/>
      <c r="B6" s="177" t="s">
        <v>28</v>
      </c>
      <c r="C6" s="176" t="s">
        <v>29</v>
      </c>
      <c r="D6" s="178" t="s">
        <v>30</v>
      </c>
      <c r="E6" s="177" t="s">
        <v>28</v>
      </c>
      <c r="F6" s="176" t="s">
        <v>29</v>
      </c>
      <c r="G6" s="178" t="s">
        <v>30</v>
      </c>
      <c r="H6" s="4"/>
    </row>
    <row r="7" spans="1:10" ht="12.75" customHeight="1">
      <c r="A7" s="251" t="s">
        <v>226</v>
      </c>
      <c r="B7" s="159">
        <v>102.01816666666666</v>
      </c>
      <c r="C7" s="159">
        <v>102.20783333333333</v>
      </c>
      <c r="D7" s="159">
        <v>102.113</v>
      </c>
      <c r="E7" s="159">
        <v>99.64149634535893</v>
      </c>
      <c r="F7" s="159">
        <v>104.06199874653898</v>
      </c>
      <c r="G7" s="160">
        <v>101.85174754594895</v>
      </c>
      <c r="I7" s="43"/>
      <c r="J7" s="43"/>
    </row>
    <row r="8" spans="1:10" ht="12.75" customHeight="1">
      <c r="A8" s="251" t="s">
        <v>227</v>
      </c>
      <c r="B8" s="161">
        <v>96.59199999999998</v>
      </c>
      <c r="C8" s="161">
        <v>99.60900000000002</v>
      </c>
      <c r="D8" s="161">
        <v>98.10050000000001</v>
      </c>
      <c r="E8" s="161">
        <v>95.18493289438045</v>
      </c>
      <c r="F8" s="161">
        <v>94.17927028376819</v>
      </c>
      <c r="G8" s="162">
        <v>94.68210158907432</v>
      </c>
      <c r="I8" s="43"/>
      <c r="J8" s="43"/>
    </row>
    <row r="9" spans="1:10" ht="12.75" customHeight="1">
      <c r="A9" s="251" t="s">
        <v>228</v>
      </c>
      <c r="B9" s="161">
        <v>100.39083333333333</v>
      </c>
      <c r="C9" s="161">
        <v>113.01666666666665</v>
      </c>
      <c r="D9" s="161">
        <v>106.70374999999999</v>
      </c>
      <c r="E9" s="161">
        <v>94.32144540875605</v>
      </c>
      <c r="F9" s="161">
        <v>114.10436089131942</v>
      </c>
      <c r="G9" s="162">
        <v>104.21290315003773</v>
      </c>
      <c r="I9" s="43"/>
      <c r="J9" s="43"/>
    </row>
    <row r="10" spans="1:10" ht="12.75" customHeight="1">
      <c r="A10" s="251" t="s">
        <v>229</v>
      </c>
      <c r="B10" s="161">
        <v>98.6715</v>
      </c>
      <c r="C10" s="161">
        <v>64.54033333333334</v>
      </c>
      <c r="D10" s="161">
        <v>81.60591666666667</v>
      </c>
      <c r="E10" s="161">
        <v>57.79753017094086</v>
      </c>
      <c r="F10" s="161">
        <v>84.49319705838056</v>
      </c>
      <c r="G10" s="162">
        <v>71.14536361466071</v>
      </c>
      <c r="I10" s="43"/>
      <c r="J10" s="43"/>
    </row>
    <row r="11" spans="1:10" ht="12.75" customHeight="1">
      <c r="A11" s="251" t="s">
        <v>158</v>
      </c>
      <c r="B11" s="161">
        <v>95.05649999999999</v>
      </c>
      <c r="C11" s="161">
        <v>88.01983333333334</v>
      </c>
      <c r="D11" s="161">
        <v>91.53816666666665</v>
      </c>
      <c r="E11" s="161">
        <v>95.32199913706627</v>
      </c>
      <c r="F11" s="161">
        <v>87.71733587303676</v>
      </c>
      <c r="G11" s="162">
        <v>91.51966750505152</v>
      </c>
      <c r="I11" s="43"/>
      <c r="J11" s="43"/>
    </row>
    <row r="12" spans="1:10" ht="12.75" customHeight="1">
      <c r="A12" s="251" t="s">
        <v>230</v>
      </c>
      <c r="B12" s="161">
        <v>95.15066666666667</v>
      </c>
      <c r="C12" s="161">
        <v>94.99366666666667</v>
      </c>
      <c r="D12" s="161">
        <v>95.07216666666667</v>
      </c>
      <c r="E12" s="161">
        <v>98.22864595602432</v>
      </c>
      <c r="F12" s="161">
        <v>95.79987671860052</v>
      </c>
      <c r="G12" s="162">
        <v>97.01426133731242</v>
      </c>
      <c r="I12" s="43"/>
      <c r="J12" s="43"/>
    </row>
    <row r="13" spans="1:10" ht="12.75" customHeight="1">
      <c r="A13" s="252" t="s">
        <v>231</v>
      </c>
      <c r="B13" s="161">
        <v>99.71966666666667</v>
      </c>
      <c r="C13" s="161">
        <v>101.31733333333334</v>
      </c>
      <c r="D13" s="161">
        <v>100.5185</v>
      </c>
      <c r="E13" s="161">
        <v>101.63962117771969</v>
      </c>
      <c r="F13" s="161">
        <v>103.92103670830994</v>
      </c>
      <c r="G13" s="162">
        <v>102.78032894301481</v>
      </c>
      <c r="I13" s="43"/>
      <c r="J13" s="43"/>
    </row>
    <row r="14" spans="1:10" ht="12.75" customHeight="1">
      <c r="A14" s="253" t="s">
        <v>159</v>
      </c>
      <c r="B14" s="161">
        <v>87.73683333333332</v>
      </c>
      <c r="C14" s="161">
        <v>93.45549999999999</v>
      </c>
      <c r="D14" s="161">
        <v>90.59616666666665</v>
      </c>
      <c r="E14" s="161">
        <v>88.60325113453105</v>
      </c>
      <c r="F14" s="161">
        <v>95.27339892717323</v>
      </c>
      <c r="G14" s="162">
        <v>91.93832503085214</v>
      </c>
      <c r="I14" s="43"/>
      <c r="J14" s="43"/>
    </row>
    <row r="15" spans="1:10" ht="12.75" customHeight="1">
      <c r="A15" s="252" t="s">
        <v>232</v>
      </c>
      <c r="B15" s="161">
        <v>97.1395</v>
      </c>
      <c r="C15" s="161">
        <v>96.04683333333334</v>
      </c>
      <c r="D15" s="161">
        <v>96.59316666666666</v>
      </c>
      <c r="E15" s="161">
        <v>90.09497071526896</v>
      </c>
      <c r="F15" s="161">
        <v>93.03944482367517</v>
      </c>
      <c r="G15" s="162">
        <v>91.56720776947206</v>
      </c>
      <c r="I15" s="43"/>
      <c r="J15" s="43"/>
    </row>
    <row r="16" spans="1:10" ht="12.75" customHeight="1">
      <c r="A16" s="165"/>
      <c r="B16" s="161"/>
      <c r="C16" s="161"/>
      <c r="D16" s="161"/>
      <c r="E16" s="161"/>
      <c r="F16" s="161"/>
      <c r="G16" s="162"/>
      <c r="I16" s="43"/>
      <c r="J16" s="43"/>
    </row>
    <row r="17" spans="1:10" ht="12.75" customHeight="1">
      <c r="A17" s="166" t="s">
        <v>172</v>
      </c>
      <c r="B17" s="167">
        <v>97.23</v>
      </c>
      <c r="C17" s="167">
        <v>97.05083333333333</v>
      </c>
      <c r="D17" s="167">
        <v>97.14041666666667</v>
      </c>
      <c r="E17" s="167">
        <v>93.79029200624791</v>
      </c>
      <c r="F17" s="167">
        <v>99.07769601709678</v>
      </c>
      <c r="G17" s="168">
        <v>96.43399401167235</v>
      </c>
      <c r="I17" s="43"/>
      <c r="J17" s="43"/>
    </row>
    <row r="18" spans="1:10" ht="12.75" customHeight="1">
      <c r="A18" s="250"/>
      <c r="B18" s="167"/>
      <c r="C18" s="167"/>
      <c r="D18" s="167"/>
      <c r="E18" s="167"/>
      <c r="F18" s="167"/>
      <c r="G18" s="162"/>
      <c r="I18" s="43"/>
      <c r="J18" s="43"/>
    </row>
    <row r="19" spans="1:10" ht="12.75" customHeight="1">
      <c r="A19" s="251" t="s">
        <v>233</v>
      </c>
      <c r="B19" s="161" t="s">
        <v>394</v>
      </c>
      <c r="C19" s="161" t="s">
        <v>394</v>
      </c>
      <c r="D19" s="161" t="s">
        <v>394</v>
      </c>
      <c r="E19" s="163">
        <v>96.89215613231801</v>
      </c>
      <c r="F19" s="163">
        <v>93.20090103734867</v>
      </c>
      <c r="G19" s="162">
        <v>95.04652858483334</v>
      </c>
      <c r="I19" s="43"/>
      <c r="J19" s="43"/>
    </row>
    <row r="20" spans="1:10" ht="12.75" customHeight="1">
      <c r="A20" s="251" t="s">
        <v>160</v>
      </c>
      <c r="B20" s="163" t="s">
        <v>394</v>
      </c>
      <c r="C20" s="163" t="s">
        <v>394</v>
      </c>
      <c r="D20" s="163" t="s">
        <v>394</v>
      </c>
      <c r="E20" s="163">
        <v>88.72742785428439</v>
      </c>
      <c r="F20" s="163">
        <v>103.34351963153154</v>
      </c>
      <c r="G20" s="162">
        <v>96.03547374290795</v>
      </c>
      <c r="I20" s="43"/>
      <c r="J20" s="43"/>
    </row>
    <row r="21" spans="1:10" ht="12.75" customHeight="1">
      <c r="A21" s="251" t="s">
        <v>235</v>
      </c>
      <c r="B21" s="163" t="s">
        <v>394</v>
      </c>
      <c r="C21" s="163" t="s">
        <v>394</v>
      </c>
      <c r="D21" s="163" t="s">
        <v>394</v>
      </c>
      <c r="E21" s="163">
        <v>89.48826899366618</v>
      </c>
      <c r="F21" s="163">
        <v>88.80274465100665</v>
      </c>
      <c r="G21" s="162">
        <v>89.14550682233642</v>
      </c>
      <c r="I21" s="43"/>
      <c r="J21" s="43"/>
    </row>
    <row r="22" spans="1:10" ht="12.75" customHeight="1">
      <c r="A22" s="251" t="s">
        <v>234</v>
      </c>
      <c r="B22" s="163" t="s">
        <v>394</v>
      </c>
      <c r="C22" s="163" t="s">
        <v>394</v>
      </c>
      <c r="D22" s="163" t="s">
        <v>394</v>
      </c>
      <c r="E22" s="163">
        <v>95.19265581856996</v>
      </c>
      <c r="F22" s="163">
        <v>99.48665416595368</v>
      </c>
      <c r="G22" s="162">
        <v>97.33965499226181</v>
      </c>
      <c r="I22" s="43"/>
      <c r="J22" s="43"/>
    </row>
    <row r="23" spans="1:10" ht="12.75" customHeight="1">
      <c r="A23" s="112"/>
      <c r="B23" s="161"/>
      <c r="C23" s="161"/>
      <c r="D23" s="161"/>
      <c r="E23" s="161"/>
      <c r="F23" s="161"/>
      <c r="G23" s="162"/>
      <c r="I23" s="43"/>
      <c r="J23" s="43"/>
    </row>
    <row r="24" spans="1:10" ht="12.75" customHeight="1">
      <c r="A24" s="169" t="s">
        <v>173</v>
      </c>
      <c r="B24" s="167">
        <v>93.277</v>
      </c>
      <c r="C24" s="167">
        <v>101.40050000000001</v>
      </c>
      <c r="D24" s="167">
        <v>97.33875</v>
      </c>
      <c r="E24" s="167">
        <v>91.30166025440708</v>
      </c>
      <c r="F24" s="167">
        <v>97.4975952908742</v>
      </c>
      <c r="G24" s="168">
        <v>94.39962777264064</v>
      </c>
      <c r="I24" s="43"/>
      <c r="J24" s="43"/>
    </row>
    <row r="25" spans="1:10" ht="12.75" customHeight="1">
      <c r="A25" s="170"/>
      <c r="B25" s="167"/>
      <c r="C25" s="167"/>
      <c r="D25" s="167"/>
      <c r="E25" s="167"/>
      <c r="F25" s="167"/>
      <c r="G25" s="162"/>
      <c r="I25" s="43"/>
      <c r="J25" s="43"/>
    </row>
    <row r="26" spans="1:10" ht="12.75" customHeight="1" thickBot="1">
      <c r="A26" s="299" t="s">
        <v>174</v>
      </c>
      <c r="B26" s="316">
        <v>94.76533333333334</v>
      </c>
      <c r="C26" s="316">
        <v>88.839</v>
      </c>
      <c r="D26" s="316">
        <v>91.80216666666666</v>
      </c>
      <c r="E26" s="316">
        <v>90.75598664526086</v>
      </c>
      <c r="F26" s="316">
        <v>89.65927366285946</v>
      </c>
      <c r="G26" s="317">
        <v>90.20763015406015</v>
      </c>
      <c r="I26" s="43"/>
      <c r="J26" s="43"/>
    </row>
    <row r="27" spans="1:10" ht="12.75" customHeight="1">
      <c r="A27" s="174" t="s">
        <v>37</v>
      </c>
      <c r="B27" s="175"/>
      <c r="C27" s="175"/>
      <c r="D27" s="175"/>
      <c r="E27" s="175"/>
      <c r="F27" s="175"/>
      <c r="G27" s="175"/>
      <c r="I27" s="43"/>
      <c r="J27" s="43"/>
    </row>
    <row r="28" spans="1:10" ht="12.75" customHeight="1">
      <c r="A28" s="74" t="s">
        <v>112</v>
      </c>
      <c r="B28" s="5"/>
      <c r="C28" s="5"/>
      <c r="D28" s="5"/>
      <c r="E28" s="5"/>
      <c r="F28" s="5"/>
      <c r="G28" s="5"/>
      <c r="I28" s="43"/>
      <c r="J28" s="43"/>
    </row>
    <row r="29" spans="1:10" ht="12.75" customHeight="1">
      <c r="A29" s="21" t="s">
        <v>164</v>
      </c>
      <c r="B29" s="1"/>
      <c r="C29" s="1"/>
      <c r="D29" s="19"/>
      <c r="E29" s="1"/>
      <c r="F29" s="1"/>
      <c r="G29" s="19"/>
      <c r="I29" s="43"/>
      <c r="J29" s="43"/>
    </row>
    <row r="30" spans="1:10" ht="12.75" customHeight="1">
      <c r="A30" s="21" t="s">
        <v>396</v>
      </c>
      <c r="B30" s="1"/>
      <c r="C30" s="1"/>
      <c r="D30" s="19"/>
      <c r="E30" s="1"/>
      <c r="F30" s="1"/>
      <c r="G30" s="19"/>
      <c r="I30" s="43"/>
      <c r="J30" s="43"/>
    </row>
  </sheetData>
  <mergeCells count="5">
    <mergeCell ref="A1:G1"/>
    <mergeCell ref="B5:D5"/>
    <mergeCell ref="E5:G5"/>
    <mergeCell ref="A5:A6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3"/>
  <sheetViews>
    <sheetView showGridLines="0" view="pageBreakPreview" zoomScale="75" zoomScaleNormal="75" zoomScaleSheetLayoutView="75" workbookViewId="0" topLeftCell="A1">
      <selection activeCell="A3" sqref="A3:G3"/>
    </sheetView>
  </sheetViews>
  <sheetFormatPr defaultColWidth="11.421875" defaultRowHeight="12.75"/>
  <cols>
    <col min="1" max="1" width="68.00390625" style="9" bestFit="1" customWidth="1"/>
    <col min="2" max="7" width="14.7109375" style="4" customWidth="1"/>
    <col min="8" max="16384" width="11.421875" style="9" customWidth="1"/>
  </cols>
  <sheetData>
    <row r="1" spans="1:7" s="23" customFormat="1" ht="18" customHeight="1">
      <c r="A1" s="379" t="s">
        <v>170</v>
      </c>
      <c r="B1" s="379"/>
      <c r="C1" s="379"/>
      <c r="D1" s="379"/>
      <c r="E1" s="379"/>
      <c r="F1" s="379"/>
      <c r="G1" s="379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89" t="s">
        <v>397</v>
      </c>
      <c r="B3" s="389"/>
      <c r="C3" s="389"/>
      <c r="D3" s="389"/>
      <c r="E3" s="389"/>
      <c r="F3" s="389"/>
      <c r="G3" s="389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7" ht="21" customHeight="1">
      <c r="A5" s="380" t="s">
        <v>156</v>
      </c>
      <c r="B5" s="449">
        <v>2012</v>
      </c>
      <c r="C5" s="450"/>
      <c r="D5" s="451"/>
      <c r="E5" s="449">
        <v>2013</v>
      </c>
      <c r="F5" s="450"/>
      <c r="G5" s="451"/>
    </row>
    <row r="6" spans="1:8" ht="22.5" customHeight="1" thickBot="1">
      <c r="A6" s="382"/>
      <c r="B6" s="177" t="s">
        <v>28</v>
      </c>
      <c r="C6" s="177" t="s">
        <v>29</v>
      </c>
      <c r="D6" s="178" t="s">
        <v>30</v>
      </c>
      <c r="E6" s="177" t="s">
        <v>28</v>
      </c>
      <c r="F6" s="177" t="s">
        <v>29</v>
      </c>
      <c r="G6" s="178" t="s">
        <v>30</v>
      </c>
      <c r="H6" s="4"/>
    </row>
    <row r="7" spans="1:10" ht="21" customHeight="1">
      <c r="A7" s="101" t="s">
        <v>334</v>
      </c>
      <c r="B7" s="161">
        <v>47.2666</v>
      </c>
      <c r="C7" s="161">
        <v>40.75</v>
      </c>
      <c r="D7" s="162">
        <f>(B7+C7)/2</f>
        <v>44.0083</v>
      </c>
      <c r="E7" s="161">
        <v>77.567666666</v>
      </c>
      <c r="F7" s="161">
        <v>74.43883333</v>
      </c>
      <c r="G7" s="162">
        <f>(E7+F7)/2</f>
        <v>76.003249998</v>
      </c>
      <c r="I7" s="43"/>
      <c r="J7" s="43"/>
    </row>
    <row r="8" spans="1:10" ht="12.75" customHeight="1">
      <c r="A8" s="99" t="s">
        <v>161</v>
      </c>
      <c r="B8" s="161">
        <v>100.983</v>
      </c>
      <c r="C8" s="161">
        <v>93.7</v>
      </c>
      <c r="D8" s="162">
        <f>(B8+C8)/2</f>
        <v>97.3415</v>
      </c>
      <c r="E8" s="161">
        <v>100.6805</v>
      </c>
      <c r="F8" s="161">
        <v>95.993666</v>
      </c>
      <c r="G8" s="162">
        <f>(E8+F8)/2</f>
        <v>98.337083</v>
      </c>
      <c r="I8" s="43"/>
      <c r="J8" s="43"/>
    </row>
    <row r="9" spans="1:7" ht="13.5" thickBot="1">
      <c r="A9" s="134" t="s">
        <v>162</v>
      </c>
      <c r="B9" s="179">
        <v>47</v>
      </c>
      <c r="C9" s="179">
        <v>43.15</v>
      </c>
      <c r="D9" s="162">
        <f>(B9+C9)/2</f>
        <v>45.075</v>
      </c>
      <c r="E9" s="179">
        <v>66.6051667</v>
      </c>
      <c r="F9" s="179">
        <v>64.491667</v>
      </c>
      <c r="G9" s="162">
        <f>(E9+F9)/2</f>
        <v>65.54841685</v>
      </c>
    </row>
    <row r="10" spans="1:7" ht="12.75" customHeight="1">
      <c r="A10" s="174" t="s">
        <v>37</v>
      </c>
      <c r="B10" s="175"/>
      <c r="C10" s="175"/>
      <c r="D10" s="175"/>
      <c r="E10" s="175"/>
      <c r="F10" s="175"/>
      <c r="G10" s="175"/>
    </row>
    <row r="11" spans="1:9" ht="12.75" customHeight="1">
      <c r="A11" s="21" t="s">
        <v>157</v>
      </c>
      <c r="B11" s="324"/>
      <c r="C11" s="324"/>
      <c r="D11" s="324"/>
      <c r="E11" s="324"/>
      <c r="F11" s="324"/>
      <c r="G11" s="324"/>
      <c r="I11" s="22"/>
    </row>
    <row r="12" spans="2:7" ht="12.75">
      <c r="B12" s="324"/>
      <c r="C12" s="324"/>
      <c r="D12" s="324"/>
      <c r="E12" s="324"/>
      <c r="F12" s="324"/>
      <c r="G12" s="324"/>
    </row>
    <row r="13" spans="2:4" ht="12.75">
      <c r="B13" s="324"/>
      <c r="C13" s="324"/>
      <c r="D13" s="324"/>
    </row>
  </sheetData>
  <mergeCells count="5">
    <mergeCell ref="A1:G1"/>
    <mergeCell ref="A3:G3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J37"/>
  <sheetViews>
    <sheetView showGridLines="0" view="pageBreakPreview" zoomScale="75" zoomScaleNormal="75" zoomScaleSheetLayoutView="75" workbookViewId="0" topLeftCell="A1">
      <selection activeCell="E26" sqref="E26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2.4218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79" t="s">
        <v>170</v>
      </c>
      <c r="B1" s="379"/>
      <c r="C1" s="379"/>
      <c r="D1" s="379"/>
      <c r="E1" s="379"/>
      <c r="F1" s="72"/>
      <c r="G1" s="53"/>
      <c r="H1" s="54"/>
      <c r="I1" s="54"/>
      <c r="J1" s="54"/>
    </row>
    <row r="2" spans="1:7" ht="12.75" customHeight="1">
      <c r="A2" s="21"/>
      <c r="B2" s="6"/>
      <c r="C2" s="6"/>
      <c r="D2" s="6"/>
      <c r="E2" s="6"/>
      <c r="F2" s="6"/>
      <c r="G2" s="53"/>
    </row>
    <row r="3" spans="1:7" ht="15" customHeight="1">
      <c r="A3" s="389" t="s">
        <v>195</v>
      </c>
      <c r="B3" s="389"/>
      <c r="C3" s="389"/>
      <c r="D3" s="389"/>
      <c r="E3" s="389"/>
      <c r="F3" s="65"/>
      <c r="G3" s="53"/>
    </row>
    <row r="4" spans="1:7" ht="15" customHeight="1">
      <c r="A4" s="389" t="s">
        <v>370</v>
      </c>
      <c r="B4" s="389"/>
      <c r="C4" s="389"/>
      <c r="D4" s="389"/>
      <c r="E4" s="389"/>
      <c r="F4" s="65"/>
      <c r="G4" s="53"/>
    </row>
    <row r="5" spans="1:7" ht="12.75" customHeight="1" thickBot="1">
      <c r="A5" s="89"/>
      <c r="B5" s="89"/>
      <c r="C5" s="89"/>
      <c r="D5" s="89"/>
      <c r="E5" s="89"/>
      <c r="F5" s="24"/>
      <c r="G5" s="53"/>
    </row>
    <row r="6" spans="1:7" ht="12.75" customHeight="1">
      <c r="A6" s="380" t="s">
        <v>0</v>
      </c>
      <c r="B6" s="390" t="s">
        <v>1</v>
      </c>
      <c r="C6" s="391"/>
      <c r="D6" s="392" t="s">
        <v>2</v>
      </c>
      <c r="E6" s="393"/>
      <c r="F6" s="60"/>
      <c r="G6" s="53"/>
    </row>
    <row r="7" spans="1:7" ht="12.75" customHeight="1">
      <c r="A7" s="381"/>
      <c r="B7" s="385" t="s">
        <v>3</v>
      </c>
      <c r="C7" s="377" t="s">
        <v>138</v>
      </c>
      <c r="D7" s="377" t="s">
        <v>3</v>
      </c>
      <c r="E7" s="394" t="s">
        <v>138</v>
      </c>
      <c r="F7" s="60"/>
      <c r="G7" s="53"/>
    </row>
    <row r="8" spans="1:7" ht="12.75" customHeight="1" thickBot="1">
      <c r="A8" s="382"/>
      <c r="B8" s="386"/>
      <c r="C8" s="378"/>
      <c r="D8" s="378"/>
      <c r="E8" s="395"/>
      <c r="F8" s="45"/>
      <c r="G8" s="53"/>
    </row>
    <row r="9" spans="1:7" ht="12.75" customHeight="1">
      <c r="A9" s="90" t="s">
        <v>4</v>
      </c>
      <c r="B9" s="91">
        <v>3847</v>
      </c>
      <c r="C9" s="92">
        <f aca="true" t="shared" si="0" ref="C9:C26">(B9/$B$28)*100</f>
        <v>13.842112838226829</v>
      </c>
      <c r="D9" s="91">
        <v>4240</v>
      </c>
      <c r="E9" s="93">
        <f aca="true" t="shared" si="1" ref="E9:E26">(D9/$D$28)*100</f>
        <v>14.02997915356871</v>
      </c>
      <c r="F9" s="80"/>
      <c r="G9" s="53"/>
    </row>
    <row r="10" spans="1:7" ht="12.75" customHeight="1">
      <c r="A10" s="94" t="s">
        <v>5</v>
      </c>
      <c r="B10" s="95">
        <v>838</v>
      </c>
      <c r="C10" s="96">
        <f t="shared" si="0"/>
        <v>3.0152561888313185</v>
      </c>
      <c r="D10" s="95">
        <v>931</v>
      </c>
      <c r="E10" s="97">
        <f t="shared" si="1"/>
        <v>3.080639290559545</v>
      </c>
      <c r="F10" s="80"/>
      <c r="G10" s="53"/>
    </row>
    <row r="11" spans="1:7" ht="12.75" customHeight="1">
      <c r="A11" s="98" t="s">
        <v>6</v>
      </c>
      <c r="B11" s="95">
        <v>577</v>
      </c>
      <c r="C11" s="96">
        <f t="shared" si="0"/>
        <v>2.0761370178468623</v>
      </c>
      <c r="D11" s="95">
        <v>620</v>
      </c>
      <c r="E11" s="97">
        <f t="shared" si="1"/>
        <v>2.05155355547467</v>
      </c>
      <c r="F11" s="80"/>
      <c r="G11" s="53"/>
    </row>
    <row r="12" spans="1:7" ht="12.75" customHeight="1">
      <c r="A12" s="94" t="s">
        <v>7</v>
      </c>
      <c r="B12" s="95">
        <v>839</v>
      </c>
      <c r="C12" s="96">
        <f t="shared" si="0"/>
        <v>3.0188543465745536</v>
      </c>
      <c r="D12" s="95">
        <v>880</v>
      </c>
      <c r="E12" s="97">
        <f t="shared" si="1"/>
        <v>2.9118824658350153</v>
      </c>
      <c r="F12" s="80"/>
      <c r="G12" s="53"/>
    </row>
    <row r="13" spans="1:7" ht="12.75" customHeight="1">
      <c r="A13" s="94" t="s">
        <v>8</v>
      </c>
      <c r="B13" s="95">
        <v>716</v>
      </c>
      <c r="C13" s="96">
        <f t="shared" si="0"/>
        <v>2.5762809441565917</v>
      </c>
      <c r="D13" s="95">
        <v>801</v>
      </c>
      <c r="E13" s="97">
        <f t="shared" si="1"/>
        <v>2.650474835379372</v>
      </c>
      <c r="F13" s="80"/>
      <c r="G13" s="53"/>
    </row>
    <row r="14" spans="1:7" ht="12.75" customHeight="1">
      <c r="A14" s="94" t="s">
        <v>9</v>
      </c>
      <c r="B14" s="95">
        <v>347</v>
      </c>
      <c r="C14" s="96">
        <f t="shared" si="0"/>
        <v>1.2485607369027059</v>
      </c>
      <c r="D14" s="95">
        <v>368</v>
      </c>
      <c r="E14" s="97">
        <f t="shared" si="1"/>
        <v>1.217696303894643</v>
      </c>
      <c r="F14" s="80"/>
      <c r="G14" s="53"/>
    </row>
    <row r="15" spans="1:7" ht="12.75" customHeight="1">
      <c r="A15" s="94" t="s">
        <v>10</v>
      </c>
      <c r="B15" s="95">
        <v>1743</v>
      </c>
      <c r="C15" s="96">
        <f t="shared" si="0"/>
        <v>6.271588946459413</v>
      </c>
      <c r="D15" s="95">
        <v>1890</v>
      </c>
      <c r="E15" s="97">
        <f t="shared" si="1"/>
        <v>6.253929386850203</v>
      </c>
      <c r="F15" s="80"/>
      <c r="G15" s="53"/>
    </row>
    <row r="16" spans="1:7" ht="12.75" customHeight="1">
      <c r="A16" s="98" t="s">
        <v>11</v>
      </c>
      <c r="B16" s="95">
        <v>1851</v>
      </c>
      <c r="C16" s="96">
        <f t="shared" si="0"/>
        <v>6.660189982728842</v>
      </c>
      <c r="D16" s="95">
        <v>2046</v>
      </c>
      <c r="E16" s="97">
        <f t="shared" si="1"/>
        <v>6.7701267330664106</v>
      </c>
      <c r="F16" s="80"/>
      <c r="G16" s="53"/>
    </row>
    <row r="17" spans="1:7" ht="12.75" customHeight="1">
      <c r="A17" s="98" t="s">
        <v>12</v>
      </c>
      <c r="B17" s="95">
        <v>4580</v>
      </c>
      <c r="C17" s="96">
        <f t="shared" si="0"/>
        <v>16.47956246401842</v>
      </c>
      <c r="D17" s="95">
        <v>5020</v>
      </c>
      <c r="E17" s="97">
        <f t="shared" si="1"/>
        <v>16.610965884649747</v>
      </c>
      <c r="F17" s="80"/>
      <c r="G17" s="53"/>
    </row>
    <row r="18" spans="1:9" ht="12.75" customHeight="1">
      <c r="A18" s="98" t="s">
        <v>18</v>
      </c>
      <c r="B18" s="95">
        <v>3463</v>
      </c>
      <c r="C18" s="96">
        <f t="shared" si="0"/>
        <v>12.460420264824409</v>
      </c>
      <c r="D18" s="95">
        <v>3799</v>
      </c>
      <c r="E18" s="97">
        <f t="shared" si="1"/>
        <v>12.570728963303662</v>
      </c>
      <c r="F18" s="80"/>
      <c r="G18" s="53"/>
      <c r="I18" s="61"/>
    </row>
    <row r="19" spans="1:9" ht="12.75" customHeight="1">
      <c r="A19" s="98" t="s">
        <v>13</v>
      </c>
      <c r="B19" s="95">
        <v>769</v>
      </c>
      <c r="C19" s="96">
        <f t="shared" si="0"/>
        <v>2.7669833045480714</v>
      </c>
      <c r="D19" s="95">
        <v>817</v>
      </c>
      <c r="E19" s="97">
        <f t="shared" si="1"/>
        <v>2.7034181529400088</v>
      </c>
      <c r="F19" s="80"/>
      <c r="G19" s="53"/>
      <c r="I19" s="60"/>
    </row>
    <row r="20" spans="1:9" ht="12.75" customHeight="1">
      <c r="A20" s="98" t="s">
        <v>14</v>
      </c>
      <c r="B20" s="95">
        <v>2141</v>
      </c>
      <c r="C20" s="96">
        <f t="shared" si="0"/>
        <v>7.703655728267127</v>
      </c>
      <c r="D20" s="95">
        <v>2359</v>
      </c>
      <c r="E20" s="97">
        <f t="shared" si="1"/>
        <v>7.8058303828463655</v>
      </c>
      <c r="F20" s="80"/>
      <c r="G20" s="53"/>
      <c r="I20" s="60"/>
    </row>
    <row r="21" spans="1:9" ht="12.75" customHeight="1">
      <c r="A21" s="99" t="s">
        <v>38</v>
      </c>
      <c r="B21" s="95">
        <v>2484</v>
      </c>
      <c r="C21" s="96">
        <f t="shared" si="0"/>
        <v>8.937823834196891</v>
      </c>
      <c r="D21" s="95">
        <v>2705</v>
      </c>
      <c r="E21" s="97">
        <f t="shared" si="1"/>
        <v>8.950729625095132</v>
      </c>
      <c r="F21" s="80"/>
      <c r="G21" s="53"/>
      <c r="I21" s="60"/>
    </row>
    <row r="22" spans="1:9" ht="12.75" customHeight="1">
      <c r="A22" s="99" t="s">
        <v>15</v>
      </c>
      <c r="B22" s="95">
        <v>1141</v>
      </c>
      <c r="C22" s="96">
        <f t="shared" si="0"/>
        <v>4.105497985031663</v>
      </c>
      <c r="D22" s="95">
        <v>1212</v>
      </c>
      <c r="E22" s="97">
        <f t="shared" si="1"/>
        <v>4.010456305218225</v>
      </c>
      <c r="F22" s="80"/>
      <c r="G22" s="53"/>
      <c r="I22" s="60"/>
    </row>
    <row r="23" spans="1:7" ht="12.75" customHeight="1">
      <c r="A23" s="98" t="s">
        <v>39</v>
      </c>
      <c r="B23" s="95">
        <v>493</v>
      </c>
      <c r="C23" s="96">
        <f t="shared" si="0"/>
        <v>1.7738917674150836</v>
      </c>
      <c r="D23" s="95">
        <v>514</v>
      </c>
      <c r="E23" s="97">
        <f t="shared" si="1"/>
        <v>1.700804076635452</v>
      </c>
      <c r="F23" s="80"/>
      <c r="G23" s="53"/>
    </row>
    <row r="24" spans="1:7" ht="12.75" customHeight="1">
      <c r="A24" s="98" t="s">
        <v>16</v>
      </c>
      <c r="B24" s="95">
        <v>1634</v>
      </c>
      <c r="C24" s="96">
        <f t="shared" si="0"/>
        <v>5.879389752446747</v>
      </c>
      <c r="D24" s="95">
        <v>1665</v>
      </c>
      <c r="E24" s="97">
        <f t="shared" si="1"/>
        <v>5.509413983653751</v>
      </c>
      <c r="F24" s="80"/>
      <c r="G24" s="53"/>
    </row>
    <row r="25" spans="1:7" ht="12.75" customHeight="1">
      <c r="A25" s="98" t="s">
        <v>17</v>
      </c>
      <c r="B25" s="95">
        <v>321</v>
      </c>
      <c r="C25" s="96">
        <f t="shared" si="0"/>
        <v>1.1550086355785838</v>
      </c>
      <c r="D25" s="95">
        <v>344</v>
      </c>
      <c r="E25" s="97">
        <f t="shared" si="1"/>
        <v>1.1382813275536878</v>
      </c>
      <c r="F25" s="80"/>
      <c r="G25" s="53"/>
    </row>
    <row r="26" spans="1:7" ht="12.75" customHeight="1">
      <c r="A26" s="99" t="s">
        <v>19</v>
      </c>
      <c r="B26" s="95">
        <v>8</v>
      </c>
      <c r="C26" s="96">
        <f t="shared" si="0"/>
        <v>0.02878526194588371</v>
      </c>
      <c r="D26" s="95">
        <v>10</v>
      </c>
      <c r="E26" s="97">
        <f t="shared" si="1"/>
        <v>0.0330895734753979</v>
      </c>
      <c r="F26" s="80"/>
      <c r="G26" s="53"/>
    </row>
    <row r="27" spans="1:7" ht="12.75" customHeight="1">
      <c r="A27" s="99"/>
      <c r="B27" s="100"/>
      <c r="C27" s="96"/>
      <c r="D27" s="95"/>
      <c r="E27" s="97"/>
      <c r="F27" s="80"/>
      <c r="G27" s="53"/>
    </row>
    <row r="28" spans="1:7" ht="12.75" customHeight="1" thickBot="1">
      <c r="A28" s="290" t="s">
        <v>177</v>
      </c>
      <c r="B28" s="291">
        <f>SUM(B9:B26)</f>
        <v>27792</v>
      </c>
      <c r="C28" s="292">
        <f>SUM(C9:C26)</f>
        <v>99.99999999999999</v>
      </c>
      <c r="D28" s="291">
        <f>SUM(D9:D26)</f>
        <v>30221</v>
      </c>
      <c r="E28" s="293">
        <f>SUM(E9:E26)</f>
        <v>99.99999999999999</v>
      </c>
      <c r="F28" s="81"/>
      <c r="G28" s="53"/>
    </row>
    <row r="29" spans="1:6" ht="12.75" customHeight="1">
      <c r="A29" s="396" t="s">
        <v>145</v>
      </c>
      <c r="B29" s="396"/>
      <c r="C29" s="103"/>
      <c r="D29" s="104"/>
      <c r="E29" s="105"/>
      <c r="F29" s="11"/>
    </row>
    <row r="30" spans="1:6" ht="12.75">
      <c r="A30" s="287" t="s">
        <v>327</v>
      </c>
      <c r="C30" s="9"/>
      <c r="E30" s="9"/>
      <c r="F30" s="9"/>
    </row>
    <row r="31" spans="1:6" ht="12.75">
      <c r="A31" s="397" t="s">
        <v>326</v>
      </c>
      <c r="B31" s="397"/>
      <c r="C31" s="397"/>
      <c r="D31" s="397"/>
      <c r="E31" s="397"/>
      <c r="F31" s="9"/>
    </row>
    <row r="32" spans="1:6" ht="12.75">
      <c r="A32" s="288" t="s">
        <v>324</v>
      </c>
      <c r="B32" s="289"/>
      <c r="C32" s="289"/>
      <c r="D32" s="289"/>
      <c r="E32" s="289"/>
      <c r="F32" s="9"/>
    </row>
    <row r="33" spans="1:6" ht="12.75">
      <c r="A33" s="288" t="s">
        <v>325</v>
      </c>
      <c r="B33" s="289"/>
      <c r="C33" s="289"/>
      <c r="D33" s="289"/>
      <c r="E33" s="289"/>
      <c r="F33" s="9"/>
    </row>
    <row r="34" spans="1:6" ht="12.75">
      <c r="A34" s="5"/>
      <c r="B34" s="9"/>
      <c r="C34" s="9"/>
      <c r="D34" s="9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13"/>
      <c r="B36" s="13"/>
      <c r="C36" s="13"/>
      <c r="D36" s="9"/>
      <c r="E36" s="9"/>
      <c r="F36" s="9"/>
    </row>
    <row r="37" spans="1:6" ht="12.75">
      <c r="A37" s="5"/>
      <c r="D37" s="13"/>
      <c r="E37" s="13"/>
      <c r="F37" s="9"/>
    </row>
  </sheetData>
  <mergeCells count="12">
    <mergeCell ref="A29:B29"/>
    <mergeCell ref="A31:E31"/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8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view="pageBreakPreview" zoomScale="75" zoomScaleNormal="75" zoomScaleSheetLayoutView="75" workbookViewId="0" topLeftCell="A1">
      <selection activeCell="A3" sqref="A3:G3"/>
    </sheetView>
  </sheetViews>
  <sheetFormatPr defaultColWidth="11.421875" defaultRowHeight="12.75"/>
  <cols>
    <col min="1" max="1" width="60.57421875" style="85" bestFit="1" customWidth="1"/>
    <col min="2" max="7" width="14.7109375" style="265" customWidth="1"/>
    <col min="8" max="16384" width="11.421875" style="85" customWidth="1"/>
  </cols>
  <sheetData>
    <row r="1" spans="1:7" s="258" customFormat="1" ht="18" customHeight="1">
      <c r="A1" s="453" t="s">
        <v>170</v>
      </c>
      <c r="B1" s="453"/>
      <c r="C1" s="453"/>
      <c r="D1" s="453"/>
      <c r="E1" s="453"/>
      <c r="F1" s="453"/>
      <c r="G1" s="453"/>
    </row>
    <row r="2" spans="1:7" ht="12.75" customHeight="1">
      <c r="A2" s="259"/>
      <c r="B2" s="260"/>
      <c r="C2" s="260"/>
      <c r="D2" s="260"/>
      <c r="E2" s="260"/>
      <c r="F2" s="260"/>
      <c r="G2" s="260"/>
    </row>
    <row r="3" spans="1:10" ht="15" customHeight="1">
      <c r="A3" s="363" t="s">
        <v>398</v>
      </c>
      <c r="B3" s="363"/>
      <c r="C3" s="363"/>
      <c r="D3" s="363"/>
      <c r="E3" s="363"/>
      <c r="F3" s="363"/>
      <c r="G3" s="363"/>
      <c r="H3" s="261"/>
      <c r="I3" s="261"/>
      <c r="J3" s="84"/>
    </row>
    <row r="4" spans="1:10" ht="12.75" customHeight="1" thickBot="1">
      <c r="A4" s="263"/>
      <c r="B4" s="263"/>
      <c r="C4" s="263"/>
      <c r="D4" s="263"/>
      <c r="E4" s="263"/>
      <c r="F4" s="263"/>
      <c r="G4" s="269"/>
      <c r="H4" s="84"/>
      <c r="I4" s="84"/>
      <c r="J4" s="84"/>
    </row>
    <row r="5" spans="1:7" ht="21" customHeight="1">
      <c r="A5" s="380" t="s">
        <v>156</v>
      </c>
      <c r="B5" s="449">
        <v>2012</v>
      </c>
      <c r="C5" s="450"/>
      <c r="D5" s="451"/>
      <c r="E5" s="449">
        <v>2013</v>
      </c>
      <c r="F5" s="450"/>
      <c r="G5" s="451"/>
    </row>
    <row r="6" spans="1:8" ht="25.5" customHeight="1" thickBot="1">
      <c r="A6" s="382"/>
      <c r="B6" s="177" t="s">
        <v>28</v>
      </c>
      <c r="C6" s="176" t="s">
        <v>29</v>
      </c>
      <c r="D6" s="178" t="s">
        <v>30</v>
      </c>
      <c r="E6" s="177" t="s">
        <v>28</v>
      </c>
      <c r="F6" s="176" t="s">
        <v>29</v>
      </c>
      <c r="G6" s="178" t="s">
        <v>30</v>
      </c>
      <c r="H6" s="265"/>
    </row>
    <row r="7" spans="1:10" ht="36.75" customHeight="1" thickBot="1">
      <c r="A7" s="122" t="s">
        <v>254</v>
      </c>
      <c r="B7" s="159">
        <v>81.683</v>
      </c>
      <c r="C7" s="159">
        <v>77.166</v>
      </c>
      <c r="D7" s="160">
        <f>(B7+C7)/2</f>
        <v>79.4245</v>
      </c>
      <c r="E7" s="159">
        <v>91.7635</v>
      </c>
      <c r="F7" s="159">
        <v>93.4406666</v>
      </c>
      <c r="G7" s="160">
        <f>(E7+F7)/2</f>
        <v>92.6020833</v>
      </c>
      <c r="I7" s="270"/>
      <c r="J7" s="270"/>
    </row>
    <row r="8" spans="1:7" ht="12.75" customHeight="1">
      <c r="A8" s="266" t="s">
        <v>37</v>
      </c>
      <c r="B8" s="267"/>
      <c r="C8" s="267"/>
      <c r="D8" s="267"/>
      <c r="E8" s="267"/>
      <c r="F8" s="267"/>
      <c r="G8" s="267"/>
    </row>
    <row r="9" spans="1:9" ht="12.75" customHeight="1">
      <c r="A9" s="86" t="s">
        <v>157</v>
      </c>
      <c r="B9" s="88"/>
      <c r="C9" s="88"/>
      <c r="D9" s="87"/>
      <c r="E9" s="88"/>
      <c r="F9" s="88"/>
      <c r="G9" s="87"/>
      <c r="I9" s="231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J31"/>
  <sheetViews>
    <sheetView showGridLines="0" view="pageBreakPreview" zoomScale="75" zoomScaleNormal="75" zoomScaleSheetLayoutView="75" workbookViewId="0" topLeftCell="A1">
      <selection activeCell="E7" sqref="E7"/>
    </sheetView>
  </sheetViews>
  <sheetFormatPr defaultColWidth="11.421875" defaultRowHeight="12.75"/>
  <cols>
    <col min="1" max="1" width="39.5742187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79" t="s">
        <v>170</v>
      </c>
      <c r="B1" s="379"/>
      <c r="C1" s="379"/>
      <c r="D1" s="379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89" t="s">
        <v>203</v>
      </c>
      <c r="B3" s="389"/>
      <c r="C3" s="389"/>
      <c r="D3" s="389"/>
      <c r="E3" s="65"/>
      <c r="F3" s="65"/>
      <c r="G3" s="65"/>
      <c r="H3" s="65"/>
      <c r="I3" s="65"/>
      <c r="J3" s="14"/>
    </row>
    <row r="4" spans="1:7" s="3" customFormat="1" ht="15" customHeight="1">
      <c r="A4" s="389" t="s">
        <v>400</v>
      </c>
      <c r="B4" s="389"/>
      <c r="C4" s="389"/>
      <c r="D4" s="389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7" ht="25.5" customHeight="1">
      <c r="A6" s="380" t="s">
        <v>163</v>
      </c>
      <c r="B6" s="454" t="s">
        <v>393</v>
      </c>
      <c r="C6" s="455"/>
      <c r="D6" s="456"/>
      <c r="E6" s="9"/>
      <c r="F6" s="9"/>
      <c r="G6" s="9"/>
    </row>
    <row r="7" spans="1:7" ht="28.5" customHeight="1" thickBot="1">
      <c r="A7" s="452"/>
      <c r="B7" s="177" t="s">
        <v>28</v>
      </c>
      <c r="C7" s="176" t="s">
        <v>29</v>
      </c>
      <c r="D7" s="178" t="s">
        <v>30</v>
      </c>
      <c r="F7" s="9"/>
      <c r="G7" s="9"/>
    </row>
    <row r="8" spans="1:7" ht="25.5">
      <c r="A8" s="251" t="s">
        <v>226</v>
      </c>
      <c r="B8" s="159">
        <v>-2.3296540204189724</v>
      </c>
      <c r="C8" s="159">
        <v>1.8141128255391215</v>
      </c>
      <c r="D8" s="160">
        <v>-0.2558464192130741</v>
      </c>
      <c r="E8" s="9"/>
      <c r="F8" s="9"/>
      <c r="G8" s="9"/>
    </row>
    <row r="9" spans="1:7" ht="25.5">
      <c r="A9" s="251" t="s">
        <v>227</v>
      </c>
      <c r="B9" s="161">
        <v>-1.456711845307616</v>
      </c>
      <c r="C9" s="161">
        <v>-5.451043295517304</v>
      </c>
      <c r="D9" s="162">
        <v>-3.4845881630834596</v>
      </c>
      <c r="E9" s="9"/>
      <c r="F9" s="9"/>
      <c r="G9" s="9"/>
    </row>
    <row r="10" spans="1:7" ht="25.5">
      <c r="A10" s="251" t="s">
        <v>228</v>
      </c>
      <c r="B10" s="161">
        <v>-6.045759082828563</v>
      </c>
      <c r="C10" s="161">
        <v>0.9624193110037738</v>
      </c>
      <c r="D10" s="162">
        <v>-2.3343573679109246</v>
      </c>
      <c r="E10" s="9"/>
      <c r="F10" s="9"/>
      <c r="G10" s="9"/>
    </row>
    <row r="11" spans="1:7" ht="25.5">
      <c r="A11" s="251" t="s">
        <v>229</v>
      </c>
      <c r="B11" s="161">
        <v>-41.42429154219723</v>
      </c>
      <c r="C11" s="161">
        <v>30.91534036862823</v>
      </c>
      <c r="D11" s="162">
        <v>-12.818375773822726</v>
      </c>
      <c r="E11" s="9"/>
      <c r="F11" s="9"/>
      <c r="G11" s="9"/>
    </row>
    <row r="12" spans="1:7" ht="18" customHeight="1">
      <c r="A12" s="251" t="s">
        <v>158</v>
      </c>
      <c r="B12" s="161">
        <v>0.27930666189717235</v>
      </c>
      <c r="C12" s="161">
        <v>-0.34366965812240624</v>
      </c>
      <c r="D12" s="162">
        <v>-0.020209233250763507</v>
      </c>
      <c r="E12" s="9"/>
      <c r="F12" s="9"/>
      <c r="G12" s="9"/>
    </row>
    <row r="13" spans="1:7" ht="25.5">
      <c r="A13" s="251" t="s">
        <v>230</v>
      </c>
      <c r="B13" s="161">
        <v>3.2348478441464663</v>
      </c>
      <c r="C13" s="161">
        <v>0.8486987398463536</v>
      </c>
      <c r="D13" s="162">
        <v>2.042758400000432</v>
      </c>
      <c r="E13" s="9"/>
      <c r="F13" s="9"/>
      <c r="G13" s="9"/>
    </row>
    <row r="14" spans="1:7" ht="25.5">
      <c r="A14" s="252" t="s">
        <v>231</v>
      </c>
      <c r="B14" s="161">
        <v>1.9253519142526425</v>
      </c>
      <c r="C14" s="161">
        <v>2.569849885814145</v>
      </c>
      <c r="D14" s="162">
        <v>2.2501618538028376</v>
      </c>
      <c r="E14" s="9"/>
      <c r="F14" s="9"/>
      <c r="G14" s="9"/>
    </row>
    <row r="15" spans="1:7" ht="25.5">
      <c r="A15" s="253" t="s">
        <v>159</v>
      </c>
      <c r="B15" s="161">
        <v>0.9875188883396299</v>
      </c>
      <c r="C15" s="161">
        <v>1.945202719126479</v>
      </c>
      <c r="D15" s="162">
        <v>1.481473679922617</v>
      </c>
      <c r="E15" s="9"/>
      <c r="F15" s="9"/>
      <c r="G15" s="9"/>
    </row>
    <row r="16" spans="1:7" ht="25.5">
      <c r="A16" s="252" t="s">
        <v>232</v>
      </c>
      <c r="B16" s="161">
        <v>-7.251971942135837</v>
      </c>
      <c r="C16" s="161">
        <v>-3.1311688322101587</v>
      </c>
      <c r="D16" s="162">
        <v>-5.20322406919185</v>
      </c>
      <c r="E16" s="9"/>
      <c r="F16" s="9"/>
      <c r="G16" s="9"/>
    </row>
    <row r="17" spans="1:7" ht="12.75" customHeight="1">
      <c r="A17" s="99"/>
      <c r="B17" s="161"/>
      <c r="C17" s="161"/>
      <c r="D17" s="162"/>
      <c r="E17" s="9"/>
      <c r="F17" s="9"/>
      <c r="G17" s="9"/>
    </row>
    <row r="18" spans="1:7" ht="12.75" customHeight="1">
      <c r="A18" s="166" t="s">
        <v>172</v>
      </c>
      <c r="B18" s="181">
        <v>-3.5377023488142485</v>
      </c>
      <c r="C18" s="181">
        <v>2.0884546934305437</v>
      </c>
      <c r="D18" s="182">
        <v>-0.7272180614773077</v>
      </c>
      <c r="E18" s="9"/>
      <c r="F18" s="9"/>
      <c r="G18" s="9"/>
    </row>
    <row r="19" spans="1:7" ht="12.75" customHeight="1">
      <c r="A19" s="250"/>
      <c r="B19" s="181"/>
      <c r="C19" s="181"/>
      <c r="D19" s="182"/>
      <c r="E19" s="9"/>
      <c r="F19" s="9"/>
      <c r="G19" s="9"/>
    </row>
    <row r="20" spans="1:7" ht="25.5">
      <c r="A20" s="251" t="s">
        <v>233</v>
      </c>
      <c r="B20" s="163" t="s">
        <v>394</v>
      </c>
      <c r="C20" s="163" t="s">
        <v>394</v>
      </c>
      <c r="D20" s="164" t="s">
        <v>394</v>
      </c>
      <c r="E20" s="9"/>
      <c r="F20" s="9"/>
      <c r="G20" s="9"/>
    </row>
    <row r="21" spans="1:7" ht="17.25" customHeight="1">
      <c r="A21" s="251" t="s">
        <v>160</v>
      </c>
      <c r="B21" s="163" t="s">
        <v>394</v>
      </c>
      <c r="C21" s="163" t="s">
        <v>394</v>
      </c>
      <c r="D21" s="164" t="s">
        <v>394</v>
      </c>
      <c r="E21" s="9"/>
      <c r="F21" s="9"/>
      <c r="G21" s="9"/>
    </row>
    <row r="22" spans="1:7" ht="18.75" customHeight="1">
      <c r="A22" s="251" t="s">
        <v>235</v>
      </c>
      <c r="B22" s="163" t="s">
        <v>394</v>
      </c>
      <c r="C22" s="163" t="s">
        <v>394</v>
      </c>
      <c r="D22" s="164" t="s">
        <v>394</v>
      </c>
      <c r="E22" s="9"/>
      <c r="F22" s="9"/>
      <c r="G22" s="9"/>
    </row>
    <row r="23" spans="1:7" ht="25.5">
      <c r="A23" s="251" t="s">
        <v>234</v>
      </c>
      <c r="B23" s="163" t="s">
        <v>394</v>
      </c>
      <c r="C23" s="163" t="s">
        <v>394</v>
      </c>
      <c r="D23" s="164" t="s">
        <v>394</v>
      </c>
      <c r="E23" s="9"/>
      <c r="F23" s="9"/>
      <c r="G23" s="9"/>
    </row>
    <row r="24" spans="1:7" ht="12.75" customHeight="1">
      <c r="A24" s="112"/>
      <c r="B24" s="163"/>
      <c r="C24" s="163"/>
      <c r="D24" s="164"/>
      <c r="E24" s="9"/>
      <c r="F24" s="9"/>
      <c r="G24" s="9"/>
    </row>
    <row r="25" spans="1:7" ht="12.75" customHeight="1">
      <c r="A25" s="169" t="s">
        <v>173</v>
      </c>
      <c r="B25" s="167">
        <v>-2.117713633149564</v>
      </c>
      <c r="C25" s="167">
        <v>-3.8489994715270694</v>
      </c>
      <c r="D25" s="168">
        <v>-3.019478087975614</v>
      </c>
      <c r="E25" s="9"/>
      <c r="F25" s="9"/>
      <c r="G25" s="9"/>
    </row>
    <row r="26" spans="1:7" ht="12.75" customHeight="1">
      <c r="A26" s="170"/>
      <c r="B26" s="167"/>
      <c r="C26" s="167"/>
      <c r="D26" s="168"/>
      <c r="E26" s="9"/>
      <c r="F26" s="9"/>
      <c r="G26" s="9"/>
    </row>
    <row r="27" spans="1:7" ht="12.75" customHeight="1" thickBot="1">
      <c r="A27" s="299" t="s">
        <v>174</v>
      </c>
      <c r="B27" s="316">
        <v>-4.230815792067933</v>
      </c>
      <c r="C27" s="316">
        <v>0.9233260874834966</v>
      </c>
      <c r="D27" s="317">
        <v>-1.7369268836499974</v>
      </c>
      <c r="E27" s="9"/>
      <c r="F27" s="9"/>
      <c r="G27" s="9"/>
    </row>
    <row r="28" spans="1:7" ht="12.75" customHeight="1">
      <c r="A28" s="174" t="s">
        <v>37</v>
      </c>
      <c r="B28" s="175"/>
      <c r="C28" s="175"/>
      <c r="D28" s="175"/>
      <c r="E28" s="17"/>
      <c r="F28" s="17"/>
      <c r="G28" s="17"/>
    </row>
    <row r="29" spans="1:4" ht="12.75" customHeight="1">
      <c r="A29" s="58" t="s">
        <v>151</v>
      </c>
      <c r="B29" s="5"/>
      <c r="C29" s="5"/>
      <c r="D29" s="5"/>
    </row>
    <row r="30" spans="1:9" ht="12.75" customHeight="1">
      <c r="A30" s="21" t="s">
        <v>164</v>
      </c>
      <c r="B30" s="1"/>
      <c r="C30" s="1"/>
      <c r="D30" s="19"/>
      <c r="E30" s="1"/>
      <c r="F30" s="1"/>
      <c r="G30" s="19"/>
      <c r="I30" s="22"/>
    </row>
    <row r="31" ht="12.75">
      <c r="A31" s="9" t="s">
        <v>399</v>
      </c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J13"/>
  <sheetViews>
    <sheetView showGridLines="0" view="pageBreakPreview" zoomScale="75" zoomScaleNormal="75" zoomScaleSheetLayoutView="75" workbookViewId="0" topLeftCell="A1">
      <selection activeCell="A4" sqref="A4:D4"/>
    </sheetView>
  </sheetViews>
  <sheetFormatPr defaultColWidth="11.421875" defaultRowHeight="12.75"/>
  <cols>
    <col min="1" max="1" width="69.14062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79" t="s">
        <v>170</v>
      </c>
      <c r="B1" s="379"/>
      <c r="C1" s="379"/>
      <c r="D1" s="379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89" t="s">
        <v>204</v>
      </c>
      <c r="B3" s="389"/>
      <c r="C3" s="389"/>
      <c r="D3" s="389"/>
      <c r="E3" s="65"/>
      <c r="F3" s="65"/>
      <c r="G3" s="65"/>
      <c r="H3" s="65"/>
      <c r="I3" s="65"/>
      <c r="J3" s="14"/>
    </row>
    <row r="4" spans="1:7" s="3" customFormat="1" ht="15" customHeight="1">
      <c r="A4" s="389" t="s">
        <v>400</v>
      </c>
      <c r="B4" s="389"/>
      <c r="C4" s="389"/>
      <c r="D4" s="389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7" ht="22.5" customHeight="1">
      <c r="A6" s="380" t="s">
        <v>156</v>
      </c>
      <c r="B6" s="454" t="s">
        <v>383</v>
      </c>
      <c r="C6" s="455"/>
      <c r="D6" s="456"/>
      <c r="E6" s="9"/>
      <c r="F6" s="9"/>
      <c r="G6" s="9"/>
    </row>
    <row r="7" spans="1:7" ht="24" customHeight="1" thickBot="1">
      <c r="A7" s="382"/>
      <c r="B7" s="177" t="s">
        <v>28</v>
      </c>
      <c r="C7" s="176" t="s">
        <v>29</v>
      </c>
      <c r="D7" s="178" t="s">
        <v>30</v>
      </c>
      <c r="F7" s="9"/>
      <c r="G7" s="9"/>
    </row>
    <row r="8" spans="1:7" ht="21.75" customHeight="1">
      <c r="A8" s="101" t="s">
        <v>334</v>
      </c>
      <c r="B8" s="159">
        <v>64.1067194721008</v>
      </c>
      <c r="C8" s="159">
        <v>82.67198363190182</v>
      </c>
      <c r="D8" s="160">
        <f>(B8+C8)/2</f>
        <v>73.38935155200132</v>
      </c>
      <c r="E8" s="9"/>
      <c r="F8" s="9"/>
      <c r="G8" s="9"/>
    </row>
    <row r="9" spans="1:7" ht="12.75" customHeight="1">
      <c r="A9" s="99" t="s">
        <v>161</v>
      </c>
      <c r="B9" s="161">
        <v>-0.2995553707059694</v>
      </c>
      <c r="C9" s="161">
        <v>2.447882604055498</v>
      </c>
      <c r="D9" s="162">
        <f>(B9+C9)/2</f>
        <v>1.0741636166747643</v>
      </c>
      <c r="E9" s="9"/>
      <c r="F9" s="9"/>
      <c r="G9" s="9"/>
    </row>
    <row r="10" spans="1:7" ht="12.75" customHeight="1" thickBot="1">
      <c r="A10" s="134" t="s">
        <v>162</v>
      </c>
      <c r="B10" s="179">
        <v>41.713120638297866</v>
      </c>
      <c r="C10" s="179">
        <v>49.45925144843571</v>
      </c>
      <c r="D10" s="180">
        <f>(B10+C10)/2</f>
        <v>45.58618604336679</v>
      </c>
      <c r="E10" s="9"/>
      <c r="F10" s="9"/>
      <c r="G10" s="9"/>
    </row>
    <row r="11" spans="1:7" ht="12.75" customHeight="1">
      <c r="A11" s="174" t="s">
        <v>37</v>
      </c>
      <c r="B11" s="175"/>
      <c r="C11" s="175"/>
      <c r="D11" s="175"/>
      <c r="E11" s="9"/>
      <c r="F11" s="9"/>
      <c r="G11" s="9"/>
    </row>
    <row r="12" spans="1:9" ht="12.75" customHeight="1">
      <c r="A12" s="365" t="s">
        <v>157</v>
      </c>
      <c r="B12" s="365"/>
      <c r="C12" s="1"/>
      <c r="D12" s="19"/>
      <c r="E12" s="1"/>
      <c r="F12" s="1"/>
      <c r="G12" s="19"/>
      <c r="I12" s="22"/>
    </row>
    <row r="13" spans="5:7" ht="12.75" customHeight="1">
      <c r="E13" s="17"/>
      <c r="F13" s="17"/>
      <c r="G13" s="17"/>
    </row>
    <row r="14" ht="12.75" customHeight="1"/>
  </sheetData>
  <mergeCells count="6">
    <mergeCell ref="A12:B12"/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="75" zoomScaleNormal="75" zoomScaleSheetLayoutView="75" workbookViewId="0" topLeftCell="A1">
      <selection activeCell="B12" sqref="B12"/>
    </sheetView>
  </sheetViews>
  <sheetFormatPr defaultColWidth="11.421875" defaultRowHeight="12.75"/>
  <cols>
    <col min="1" max="1" width="60.57421875" style="85" bestFit="1" customWidth="1"/>
    <col min="2" max="4" width="24.7109375" style="265" customWidth="1"/>
    <col min="5" max="7" width="14.7109375" style="265" customWidth="1"/>
    <col min="8" max="16384" width="11.421875" style="85" customWidth="1"/>
  </cols>
  <sheetData>
    <row r="1" spans="1:7" s="258" customFormat="1" ht="18" customHeight="1">
      <c r="A1" s="453" t="s">
        <v>170</v>
      </c>
      <c r="B1" s="453"/>
      <c r="C1" s="453"/>
      <c r="D1" s="453"/>
      <c r="E1" s="257"/>
      <c r="F1" s="257"/>
      <c r="G1" s="257"/>
    </row>
    <row r="2" spans="1:7" ht="12.75" customHeight="1">
      <c r="A2" s="259"/>
      <c r="B2" s="260"/>
      <c r="C2" s="260"/>
      <c r="D2" s="260"/>
      <c r="E2" s="260"/>
      <c r="F2" s="260"/>
      <c r="G2" s="260"/>
    </row>
    <row r="3" spans="1:10" ht="15" customHeight="1">
      <c r="A3" s="363" t="s">
        <v>253</v>
      </c>
      <c r="B3" s="363"/>
      <c r="C3" s="363"/>
      <c r="D3" s="363"/>
      <c r="E3" s="261"/>
      <c r="F3" s="261"/>
      <c r="G3" s="261"/>
      <c r="H3" s="261"/>
      <c r="I3" s="261"/>
      <c r="J3" s="84"/>
    </row>
    <row r="4" spans="1:7" s="262" customFormat="1" ht="15" customHeight="1">
      <c r="A4" s="363" t="s">
        <v>400</v>
      </c>
      <c r="B4" s="363"/>
      <c r="C4" s="363"/>
      <c r="D4" s="363"/>
      <c r="E4" s="255"/>
      <c r="F4" s="255"/>
      <c r="G4" s="255"/>
    </row>
    <row r="5" spans="1:10" ht="12.75" customHeight="1" thickBot="1">
      <c r="A5" s="263"/>
      <c r="B5" s="263"/>
      <c r="C5" s="263"/>
      <c r="D5" s="263"/>
      <c r="E5" s="255"/>
      <c r="F5" s="255"/>
      <c r="G5" s="264"/>
      <c r="H5" s="84"/>
      <c r="I5" s="84"/>
      <c r="J5" s="84"/>
    </row>
    <row r="6" spans="1:7" ht="21.75" customHeight="1">
      <c r="A6" s="380" t="s">
        <v>156</v>
      </c>
      <c r="B6" s="454" t="s">
        <v>383</v>
      </c>
      <c r="C6" s="455"/>
      <c r="D6" s="456"/>
      <c r="E6" s="85"/>
      <c r="F6" s="85"/>
      <c r="G6" s="85"/>
    </row>
    <row r="7" spans="1:7" ht="27" customHeight="1" thickBot="1">
      <c r="A7" s="382"/>
      <c r="B7" s="177" t="s">
        <v>28</v>
      </c>
      <c r="C7" s="176" t="s">
        <v>29</v>
      </c>
      <c r="D7" s="178" t="s">
        <v>30</v>
      </c>
      <c r="F7" s="85"/>
      <c r="G7" s="85"/>
    </row>
    <row r="8" spans="1:7" ht="21.75" customHeight="1" thickBot="1">
      <c r="A8" s="122" t="s">
        <v>254</v>
      </c>
      <c r="B8" s="161">
        <v>12.34100118751758</v>
      </c>
      <c r="C8" s="161">
        <v>21.09046289816759</v>
      </c>
      <c r="D8" s="180">
        <f>(B8+C8)/2</f>
        <v>16.715732042842586</v>
      </c>
      <c r="E8" s="85"/>
      <c r="F8" s="85"/>
      <c r="G8" s="85"/>
    </row>
    <row r="9" spans="1:7" ht="12.75" customHeight="1">
      <c r="A9" s="266" t="s">
        <v>37</v>
      </c>
      <c r="B9" s="267"/>
      <c r="C9" s="267"/>
      <c r="D9" s="267"/>
      <c r="E9" s="85"/>
      <c r="F9" s="85"/>
      <c r="G9" s="85"/>
    </row>
    <row r="10" spans="1:9" ht="12.75" customHeight="1">
      <c r="A10" s="86" t="s">
        <v>157</v>
      </c>
      <c r="B10" s="88"/>
      <c r="C10" s="88"/>
      <c r="D10" s="87"/>
      <c r="E10" s="88"/>
      <c r="F10" s="88"/>
      <c r="G10" s="87"/>
      <c r="I10" s="231"/>
    </row>
    <row r="11" spans="5:7" ht="12.75" customHeight="1">
      <c r="E11" s="268"/>
      <c r="F11" s="268"/>
      <c r="G11" s="268"/>
    </row>
    <row r="12" ht="12.75" customHeight="1"/>
  </sheetData>
  <mergeCells count="5">
    <mergeCell ref="A1:D1"/>
    <mergeCell ref="A3:D3"/>
    <mergeCell ref="A4:D4"/>
    <mergeCell ref="A6:A7"/>
    <mergeCell ref="B6:D6"/>
  </mergeCells>
  <printOptions/>
  <pageMargins left="0.75" right="0.75" top="1" bottom="1" header="0" footer="0"/>
  <pageSetup horizontalDpi="600" verticalDpi="600" orientation="portrait" paperSize="9" scale="56" r:id="rId1"/>
  <colBreaks count="1" manualBreakCount="1">
    <brk id="5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30"/>
  <sheetViews>
    <sheetView showGridLines="0" view="pageBreakPreview" zoomScale="75" zoomScaleNormal="75" zoomScaleSheetLayoutView="75" workbookViewId="0" topLeftCell="A1">
      <selection activeCell="F30" sqref="F30"/>
    </sheetView>
  </sheetViews>
  <sheetFormatPr defaultColWidth="11.421875" defaultRowHeight="12.75"/>
  <cols>
    <col min="1" max="1" width="68.28125" style="9" bestFit="1" customWidth="1"/>
    <col min="2" max="7" width="14.7109375" style="9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79" t="s">
        <v>170</v>
      </c>
      <c r="B1" s="379"/>
      <c r="C1" s="379"/>
      <c r="D1" s="379"/>
      <c r="E1" s="379"/>
      <c r="F1" s="379"/>
      <c r="G1" s="379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89" t="s">
        <v>362</v>
      </c>
      <c r="B3" s="389"/>
      <c r="C3" s="389"/>
      <c r="D3" s="389"/>
      <c r="E3" s="389"/>
      <c r="F3" s="389"/>
      <c r="G3" s="389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7" ht="27" customHeight="1">
      <c r="A5" s="380" t="s">
        <v>163</v>
      </c>
      <c r="B5" s="449">
        <v>2012</v>
      </c>
      <c r="C5" s="450"/>
      <c r="D5" s="451"/>
      <c r="E5" s="449">
        <v>2013</v>
      </c>
      <c r="F5" s="450"/>
      <c r="G5" s="451"/>
    </row>
    <row r="6" spans="1:8" ht="29.25" customHeight="1" thickBot="1">
      <c r="A6" s="452"/>
      <c r="B6" s="176" t="s">
        <v>28</v>
      </c>
      <c r="C6" s="176" t="s">
        <v>29</v>
      </c>
      <c r="D6" s="176" t="s">
        <v>30</v>
      </c>
      <c r="E6" s="177" t="s">
        <v>28</v>
      </c>
      <c r="F6" s="176" t="s">
        <v>29</v>
      </c>
      <c r="G6" s="178" t="s">
        <v>30</v>
      </c>
      <c r="H6" s="4"/>
    </row>
    <row r="7" spans="1:11" ht="12.75" customHeight="1">
      <c r="A7" s="251" t="s">
        <v>226</v>
      </c>
      <c r="B7" s="159">
        <v>105.41966666666667</v>
      </c>
      <c r="C7" s="159">
        <v>109.59166666666668</v>
      </c>
      <c r="D7" s="159">
        <v>107.50566666666668</v>
      </c>
      <c r="E7" s="159">
        <v>108.97733333333332</v>
      </c>
      <c r="F7" s="159">
        <v>110.93366666666667</v>
      </c>
      <c r="G7" s="160">
        <v>109.9555</v>
      </c>
      <c r="J7" s="43"/>
      <c r="K7" s="43"/>
    </row>
    <row r="8" spans="1:11" ht="12.75" customHeight="1">
      <c r="A8" s="251" t="s">
        <v>227</v>
      </c>
      <c r="B8" s="161">
        <v>108.24216666666668</v>
      </c>
      <c r="C8" s="161">
        <v>109.08033333333333</v>
      </c>
      <c r="D8" s="161">
        <v>108.66125</v>
      </c>
      <c r="E8" s="161">
        <v>109.80133333333333</v>
      </c>
      <c r="F8" s="161">
        <v>110.77216666666668</v>
      </c>
      <c r="G8" s="162">
        <v>110.28675000000001</v>
      </c>
      <c r="J8" s="43"/>
      <c r="K8" s="43"/>
    </row>
    <row r="9" spans="1:11" ht="12.75" customHeight="1">
      <c r="A9" s="251" t="s">
        <v>228</v>
      </c>
      <c r="B9" s="161">
        <v>105.96733333333333</v>
      </c>
      <c r="C9" s="161">
        <v>107.34283333333333</v>
      </c>
      <c r="D9" s="161">
        <v>106.65508333333332</v>
      </c>
      <c r="E9" s="161">
        <v>109.61916666666667</v>
      </c>
      <c r="F9" s="161">
        <v>110.81299999999999</v>
      </c>
      <c r="G9" s="162">
        <v>110.21608333333333</v>
      </c>
      <c r="J9" s="43"/>
      <c r="K9" s="43"/>
    </row>
    <row r="10" spans="1:11" ht="12.75" customHeight="1">
      <c r="A10" s="251" t="s">
        <v>229</v>
      </c>
      <c r="B10" s="161">
        <v>106.30683333333333</v>
      </c>
      <c r="C10" s="161">
        <v>124.59716666666668</v>
      </c>
      <c r="D10" s="161">
        <v>115.452</v>
      </c>
      <c r="E10" s="161">
        <v>131.82033333333334</v>
      </c>
      <c r="F10" s="161">
        <v>119.58516666666668</v>
      </c>
      <c r="G10" s="162">
        <v>125.70275000000001</v>
      </c>
      <c r="J10" s="43"/>
      <c r="K10" s="43"/>
    </row>
    <row r="11" spans="1:11" ht="12.75" customHeight="1">
      <c r="A11" s="251" t="s">
        <v>158</v>
      </c>
      <c r="B11" s="161">
        <v>102.91916666666668</v>
      </c>
      <c r="C11" s="161">
        <v>102.301</v>
      </c>
      <c r="D11" s="161">
        <v>102.61008333333334</v>
      </c>
      <c r="E11" s="161">
        <v>103.11966666666667</v>
      </c>
      <c r="F11" s="161">
        <v>104.85066666666665</v>
      </c>
      <c r="G11" s="162">
        <v>103.98516666666666</v>
      </c>
      <c r="J11" s="43"/>
      <c r="K11" s="43"/>
    </row>
    <row r="12" spans="1:11" ht="12.75" customHeight="1">
      <c r="A12" s="251" t="s">
        <v>230</v>
      </c>
      <c r="B12" s="161">
        <v>119.93966666666667</v>
      </c>
      <c r="C12" s="161">
        <v>124.65966666666667</v>
      </c>
      <c r="D12" s="161">
        <v>122.29966666666667</v>
      </c>
      <c r="E12" s="161">
        <v>127.005</v>
      </c>
      <c r="F12" s="161">
        <v>120.97783333333335</v>
      </c>
      <c r="G12" s="162">
        <v>123.99141666666668</v>
      </c>
      <c r="J12" s="43"/>
      <c r="K12" s="43"/>
    </row>
    <row r="13" spans="1:11" ht="12.75" customHeight="1">
      <c r="A13" s="252" t="s">
        <v>231</v>
      </c>
      <c r="B13" s="161">
        <v>104.21999999999998</v>
      </c>
      <c r="C13" s="161">
        <v>104.66283333333335</v>
      </c>
      <c r="D13" s="161">
        <v>104.44141666666667</v>
      </c>
      <c r="E13" s="161">
        <v>105.55550000000001</v>
      </c>
      <c r="F13" s="161">
        <v>106.24583333333334</v>
      </c>
      <c r="G13" s="162">
        <v>105.90066666666667</v>
      </c>
      <c r="J13" s="43"/>
      <c r="K13" s="43"/>
    </row>
    <row r="14" spans="1:11" ht="12.75" customHeight="1">
      <c r="A14" s="253" t="s">
        <v>159</v>
      </c>
      <c r="B14" s="161">
        <v>110.2525</v>
      </c>
      <c r="C14" s="161">
        <v>112.7935</v>
      </c>
      <c r="D14" s="161">
        <v>111.523</v>
      </c>
      <c r="E14" s="161">
        <v>115.32866666666666</v>
      </c>
      <c r="F14" s="161">
        <v>115.28533333333336</v>
      </c>
      <c r="G14" s="162">
        <v>115.30700000000002</v>
      </c>
      <c r="J14" s="43"/>
      <c r="K14" s="43"/>
    </row>
    <row r="15" spans="1:11" ht="12.75" customHeight="1">
      <c r="A15" s="252" t="s">
        <v>232</v>
      </c>
      <c r="B15" s="161">
        <v>118.95733333333334</v>
      </c>
      <c r="C15" s="161">
        <v>132.22233333333332</v>
      </c>
      <c r="D15" s="161">
        <v>125.58983333333333</v>
      </c>
      <c r="E15" s="161">
        <v>132.765</v>
      </c>
      <c r="F15" s="161">
        <v>121.78266666666667</v>
      </c>
      <c r="G15" s="162">
        <v>127.27383333333333</v>
      </c>
      <c r="J15" s="43"/>
      <c r="K15" s="43"/>
    </row>
    <row r="16" spans="1:11" ht="12.75" customHeight="1">
      <c r="A16" s="99"/>
      <c r="B16" s="161"/>
      <c r="C16" s="161"/>
      <c r="D16" s="161"/>
      <c r="E16" s="161"/>
      <c r="F16" s="161"/>
      <c r="G16" s="162"/>
      <c r="J16" s="43"/>
      <c r="K16" s="43"/>
    </row>
    <row r="17" spans="1:11" ht="12.75" customHeight="1">
      <c r="A17" s="166" t="s">
        <v>172</v>
      </c>
      <c r="B17" s="181">
        <v>108.12049999999999</v>
      </c>
      <c r="C17" s="181">
        <v>113.50216666666667</v>
      </c>
      <c r="D17" s="181">
        <v>110.81133333333332</v>
      </c>
      <c r="E17" s="181">
        <v>115.00383333333333</v>
      </c>
      <c r="F17" s="181">
        <v>113.37666666666667</v>
      </c>
      <c r="G17" s="182">
        <v>114.19024999999999</v>
      </c>
      <c r="J17" s="43"/>
      <c r="K17" s="43"/>
    </row>
    <row r="18" spans="1:11" ht="12.75" customHeight="1">
      <c r="A18" s="250"/>
      <c r="B18" s="181"/>
      <c r="C18" s="181"/>
      <c r="D18" s="181"/>
      <c r="E18" s="181"/>
      <c r="F18" s="181"/>
      <c r="G18" s="182"/>
      <c r="J18" s="43"/>
      <c r="K18" s="43"/>
    </row>
    <row r="19" spans="1:11" ht="12.75" customHeight="1">
      <c r="A19" s="251" t="s">
        <v>233</v>
      </c>
      <c r="B19" s="163">
        <v>105.4545</v>
      </c>
      <c r="C19" s="163">
        <v>106.17683333333332</v>
      </c>
      <c r="D19" s="163">
        <v>105.81566666666666</v>
      </c>
      <c r="E19" s="163">
        <v>107.81700000000001</v>
      </c>
      <c r="F19" s="163">
        <v>104.71516666666666</v>
      </c>
      <c r="G19" s="164">
        <v>106.26608333333334</v>
      </c>
      <c r="J19" s="43"/>
      <c r="K19" s="43"/>
    </row>
    <row r="20" spans="1:11" ht="12.75" customHeight="1">
      <c r="A20" s="251" t="s">
        <v>160</v>
      </c>
      <c r="B20" s="163">
        <v>102.6585</v>
      </c>
      <c r="C20" s="163">
        <v>104.77050000000001</v>
      </c>
      <c r="D20" s="163">
        <v>103.71450000000002</v>
      </c>
      <c r="E20" s="163">
        <v>109.04316666666666</v>
      </c>
      <c r="F20" s="163">
        <v>109.36550000000001</v>
      </c>
      <c r="G20" s="164">
        <v>109.20433333333334</v>
      </c>
      <c r="J20" s="43"/>
      <c r="K20" s="43"/>
    </row>
    <row r="21" spans="1:11" ht="12.75" customHeight="1">
      <c r="A21" s="251" t="s">
        <v>235</v>
      </c>
      <c r="B21" s="163">
        <v>107.00116666666668</v>
      </c>
      <c r="C21" s="163">
        <v>107.72950000000002</v>
      </c>
      <c r="D21" s="163">
        <v>107.36533333333335</v>
      </c>
      <c r="E21" s="163">
        <v>109.69316666666667</v>
      </c>
      <c r="F21" s="163">
        <v>110.4945</v>
      </c>
      <c r="G21" s="164">
        <v>110.09383333333334</v>
      </c>
      <c r="J21" s="43"/>
      <c r="K21" s="43"/>
    </row>
    <row r="22" spans="1:11" ht="12.75" customHeight="1">
      <c r="A22" s="251" t="s">
        <v>234</v>
      </c>
      <c r="B22" s="163">
        <v>104.06233333333334</v>
      </c>
      <c r="C22" s="163">
        <v>104.41449999999999</v>
      </c>
      <c r="D22" s="163">
        <v>104.23841666666667</v>
      </c>
      <c r="E22" s="163">
        <v>106.164</v>
      </c>
      <c r="F22" s="163">
        <v>106.61983333333335</v>
      </c>
      <c r="G22" s="164">
        <v>106.39191666666667</v>
      </c>
      <c r="J22" s="43"/>
      <c r="K22" s="43"/>
    </row>
    <row r="23" spans="1:11" ht="12.75" customHeight="1">
      <c r="A23" s="112"/>
      <c r="B23" s="161"/>
      <c r="C23" s="161"/>
      <c r="D23" s="161"/>
      <c r="E23" s="161"/>
      <c r="F23" s="161"/>
      <c r="G23" s="162"/>
      <c r="J23" s="43"/>
      <c r="K23" s="43"/>
    </row>
    <row r="24" spans="1:11" ht="12.75" customHeight="1">
      <c r="A24" s="169" t="s">
        <v>173</v>
      </c>
      <c r="B24" s="167">
        <v>104.39533333333333</v>
      </c>
      <c r="C24" s="167">
        <v>105.37399999999998</v>
      </c>
      <c r="D24" s="167">
        <v>104.88466666666665</v>
      </c>
      <c r="E24" s="167">
        <v>107.882</v>
      </c>
      <c r="F24" s="167">
        <v>108.19216666666667</v>
      </c>
      <c r="G24" s="168">
        <v>108.03708333333333</v>
      </c>
      <c r="J24" s="43"/>
      <c r="K24" s="43"/>
    </row>
    <row r="25" spans="1:11" ht="12.75" customHeight="1">
      <c r="A25" s="170"/>
      <c r="B25" s="167"/>
      <c r="C25" s="167"/>
      <c r="D25" s="167"/>
      <c r="E25" s="167"/>
      <c r="F25" s="167"/>
      <c r="G25" s="168"/>
      <c r="J25" s="43"/>
      <c r="K25" s="43"/>
    </row>
    <row r="26" spans="1:11" ht="12.75" customHeight="1" thickBot="1">
      <c r="A26" s="299" t="s">
        <v>192</v>
      </c>
      <c r="B26" s="316">
        <v>110.36116666666665</v>
      </c>
      <c r="C26" s="316">
        <v>111.597</v>
      </c>
      <c r="D26" s="316">
        <v>110.97908333333332</v>
      </c>
      <c r="E26" s="316">
        <v>111.48733333333335</v>
      </c>
      <c r="F26" s="316">
        <v>111.824</v>
      </c>
      <c r="G26" s="317">
        <v>111.65566666666668</v>
      </c>
      <c r="J26" s="43"/>
      <c r="K26" s="43"/>
    </row>
    <row r="27" spans="1:7" ht="12.75" customHeight="1">
      <c r="A27" s="174" t="s">
        <v>37</v>
      </c>
      <c r="B27" s="183"/>
      <c r="C27" s="183"/>
      <c r="D27" s="183"/>
      <c r="E27" s="183"/>
      <c r="F27" s="183"/>
      <c r="G27" s="183"/>
    </row>
    <row r="28" spans="1:7" ht="12.75" customHeight="1">
      <c r="A28" s="58" t="s">
        <v>151</v>
      </c>
      <c r="B28" s="5"/>
      <c r="C28" s="5"/>
      <c r="D28" s="5"/>
      <c r="E28" s="14"/>
      <c r="G28" s="14"/>
    </row>
    <row r="29" spans="1:9" ht="12.75" customHeight="1">
      <c r="A29" s="21" t="s">
        <v>164</v>
      </c>
      <c r="B29" s="1"/>
      <c r="C29" s="1"/>
      <c r="D29" s="19"/>
      <c r="E29" s="1"/>
      <c r="F29" s="1"/>
      <c r="G29" s="19"/>
      <c r="I29" s="22"/>
    </row>
    <row r="30" spans="1:9" ht="12.75" customHeight="1">
      <c r="A30" s="21"/>
      <c r="B30" s="1"/>
      <c r="C30" s="1"/>
      <c r="D30" s="19"/>
      <c r="E30" s="1"/>
      <c r="F30" s="1"/>
      <c r="G30" s="19"/>
      <c r="I30" s="22"/>
    </row>
  </sheetData>
  <mergeCells count="5">
    <mergeCell ref="A1:G1"/>
    <mergeCell ref="B5:D5"/>
    <mergeCell ref="E5:G5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12">
    <pageSetUpPr fitToPage="1"/>
  </sheetPr>
  <dimension ref="A1:J11"/>
  <sheetViews>
    <sheetView showGridLines="0" view="pageBreakPreview" zoomScale="75" zoomScaleNormal="75" zoomScaleSheetLayoutView="75" workbookViewId="0" topLeftCell="A1">
      <selection activeCell="B5" sqref="B5:G9"/>
    </sheetView>
  </sheetViews>
  <sheetFormatPr defaultColWidth="11.421875" defaultRowHeight="12.75"/>
  <cols>
    <col min="1" max="1" width="76.7109375" style="9" customWidth="1"/>
    <col min="2" max="7" width="14.7109375" style="9" customWidth="1"/>
    <col min="8" max="16384" width="11.421875" style="9" customWidth="1"/>
  </cols>
  <sheetData>
    <row r="1" spans="1:7" s="23" customFormat="1" ht="18" customHeight="1">
      <c r="A1" s="379" t="s">
        <v>170</v>
      </c>
      <c r="B1" s="379"/>
      <c r="C1" s="379"/>
      <c r="D1" s="379"/>
      <c r="E1" s="379"/>
      <c r="F1" s="379"/>
      <c r="G1" s="379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89" t="s">
        <v>363</v>
      </c>
      <c r="B3" s="389"/>
      <c r="C3" s="389"/>
      <c r="D3" s="389"/>
      <c r="E3" s="389"/>
      <c r="F3" s="389"/>
      <c r="G3" s="389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7" ht="12.75" customHeight="1">
      <c r="A5" s="380" t="s">
        <v>156</v>
      </c>
      <c r="B5" s="449">
        <v>2012</v>
      </c>
      <c r="C5" s="450"/>
      <c r="D5" s="451"/>
      <c r="E5" s="449">
        <v>2013</v>
      </c>
      <c r="F5" s="450"/>
      <c r="G5" s="451"/>
    </row>
    <row r="6" spans="1:8" ht="12.75" customHeight="1" thickBot="1">
      <c r="A6" s="382"/>
      <c r="B6" s="177" t="s">
        <v>28</v>
      </c>
      <c r="C6" s="176" t="s">
        <v>29</v>
      </c>
      <c r="D6" s="178" t="s">
        <v>30</v>
      </c>
      <c r="E6" s="177" t="s">
        <v>28</v>
      </c>
      <c r="F6" s="176" t="s">
        <v>29</v>
      </c>
      <c r="G6" s="178" t="s">
        <v>30</v>
      </c>
      <c r="H6" s="4"/>
    </row>
    <row r="7" spans="1:10" ht="12.75" customHeight="1">
      <c r="A7" s="101" t="s">
        <v>335</v>
      </c>
      <c r="B7" s="161">
        <v>103.125</v>
      </c>
      <c r="C7" s="161">
        <v>103.32099999999998</v>
      </c>
      <c r="D7" s="162">
        <f>(B7+C7)/2</f>
        <v>103.22299999999998</v>
      </c>
      <c r="E7" s="161">
        <v>103.8415</v>
      </c>
      <c r="F7" s="161">
        <v>103.6795</v>
      </c>
      <c r="G7" s="162">
        <f>(E7+F7)/2</f>
        <v>103.76050000000001</v>
      </c>
      <c r="I7" s="43"/>
      <c r="J7" s="43"/>
    </row>
    <row r="8" spans="1:10" ht="12.75" customHeight="1">
      <c r="A8" s="99" t="s">
        <v>161</v>
      </c>
      <c r="B8" s="161">
        <v>105.5465</v>
      </c>
      <c r="C8" s="161">
        <v>105.473</v>
      </c>
      <c r="D8" s="162">
        <f>(B8+C8)/2</f>
        <v>105.50975</v>
      </c>
      <c r="E8" s="161">
        <v>105.005</v>
      </c>
      <c r="F8" s="161">
        <v>104.80616666666667</v>
      </c>
      <c r="G8" s="162">
        <f>(E8+F8)/2</f>
        <v>104.90558333333334</v>
      </c>
      <c r="I8" s="43"/>
      <c r="J8" s="43"/>
    </row>
    <row r="9" spans="1:10" ht="12.75" customHeight="1" thickBot="1">
      <c r="A9" s="134" t="s">
        <v>162</v>
      </c>
      <c r="B9" s="179">
        <v>101.80400000000002</v>
      </c>
      <c r="C9" s="179">
        <v>102.13599999999998</v>
      </c>
      <c r="D9" s="180">
        <f>(B9+C9)/2</f>
        <v>101.97</v>
      </c>
      <c r="E9" s="179">
        <v>102.70816666666667</v>
      </c>
      <c r="F9" s="179">
        <v>102.8365</v>
      </c>
      <c r="G9" s="180">
        <f>(E9+F9)/2</f>
        <v>102.77233333333334</v>
      </c>
      <c r="I9" s="43"/>
      <c r="J9" s="43"/>
    </row>
    <row r="10" spans="1:7" ht="12.75" customHeight="1">
      <c r="A10" s="174" t="s">
        <v>37</v>
      </c>
      <c r="B10" s="175"/>
      <c r="C10" s="175"/>
      <c r="D10" s="175"/>
      <c r="E10" s="175"/>
      <c r="F10" s="175"/>
      <c r="G10" s="175"/>
    </row>
    <row r="11" spans="1:9" ht="12.75" customHeight="1">
      <c r="A11" s="21" t="s">
        <v>157</v>
      </c>
      <c r="B11" s="1"/>
      <c r="C11" s="1"/>
      <c r="D11" s="19"/>
      <c r="E11" s="1"/>
      <c r="F11" s="1"/>
      <c r="G11" s="19"/>
      <c r="I11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10"/>
  <sheetViews>
    <sheetView showGridLines="0" view="pageBreakPreview" zoomScale="75" zoomScaleNormal="75" zoomScaleSheetLayoutView="75" workbookViewId="0" topLeftCell="A1">
      <selection activeCell="F9" sqref="F9"/>
    </sheetView>
  </sheetViews>
  <sheetFormatPr defaultColWidth="11.421875" defaultRowHeight="12.75"/>
  <cols>
    <col min="1" max="1" width="58.140625" style="9" bestFit="1" customWidth="1"/>
    <col min="2" max="2" width="15.57421875" style="9" customWidth="1"/>
    <col min="3" max="7" width="14.7109375" style="9" customWidth="1"/>
    <col min="8" max="16384" width="11.421875" style="9" customWidth="1"/>
  </cols>
  <sheetData>
    <row r="1" spans="1:7" s="23" customFormat="1" ht="18" customHeight="1">
      <c r="A1" s="379" t="s">
        <v>170</v>
      </c>
      <c r="B1" s="379"/>
      <c r="C1" s="379"/>
      <c r="D1" s="379"/>
      <c r="E1" s="379"/>
      <c r="F1" s="379"/>
      <c r="G1" s="379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89" t="s">
        <v>364</v>
      </c>
      <c r="B3" s="389"/>
      <c r="C3" s="389"/>
      <c r="D3" s="389"/>
      <c r="E3" s="389"/>
      <c r="F3" s="389"/>
      <c r="G3" s="389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7" ht="12.75" customHeight="1">
      <c r="A5" s="380" t="s">
        <v>156</v>
      </c>
      <c r="B5" s="449">
        <v>2012</v>
      </c>
      <c r="C5" s="450"/>
      <c r="D5" s="451"/>
      <c r="E5" s="449">
        <v>2013</v>
      </c>
      <c r="F5" s="450"/>
      <c r="G5" s="451"/>
    </row>
    <row r="6" spans="1:8" ht="12.75" customHeight="1" thickBot="1">
      <c r="A6" s="382"/>
      <c r="B6" s="177" t="s">
        <v>28</v>
      </c>
      <c r="C6" s="176" t="s">
        <v>29</v>
      </c>
      <c r="D6" s="178" t="s">
        <v>30</v>
      </c>
      <c r="E6" s="177" t="s">
        <v>28</v>
      </c>
      <c r="F6" s="176" t="s">
        <v>29</v>
      </c>
      <c r="G6" s="178" t="s">
        <v>30</v>
      </c>
      <c r="H6" s="4"/>
    </row>
    <row r="7" spans="1:8" ht="12.75" customHeight="1">
      <c r="A7" s="101" t="s">
        <v>252</v>
      </c>
      <c r="B7" s="161">
        <v>120.08299999999998</v>
      </c>
      <c r="C7" s="161">
        <v>121.48599999999999</v>
      </c>
      <c r="D7" s="271">
        <f>(B7+C7)/2</f>
        <v>120.78449999999998</v>
      </c>
      <c r="E7" s="161">
        <v>121.30233333333335</v>
      </c>
      <c r="F7" s="161">
        <v>128.24016666666665</v>
      </c>
      <c r="G7" s="271">
        <f>(E7+F7)/2</f>
        <v>124.77125000000001</v>
      </c>
      <c r="H7" s="4"/>
    </row>
    <row r="8" spans="1:10" ht="12.75" customHeight="1" thickBot="1">
      <c r="A8" s="193" t="s">
        <v>165</v>
      </c>
      <c r="B8" s="161">
        <v>105.9855</v>
      </c>
      <c r="C8" s="161">
        <v>107.35016666666667</v>
      </c>
      <c r="D8" s="256">
        <f>(B8+C8)/2</f>
        <v>106.66783333333333</v>
      </c>
      <c r="E8" s="161">
        <v>111.565</v>
      </c>
      <c r="F8" s="161">
        <v>113.12783333333333</v>
      </c>
      <c r="G8" s="256">
        <f>(E8+F8)/2</f>
        <v>112.34641666666667</v>
      </c>
      <c r="I8" s="43"/>
      <c r="J8" s="43"/>
    </row>
    <row r="9" spans="1:7" ht="12.75" customHeight="1">
      <c r="A9" s="174" t="s">
        <v>37</v>
      </c>
      <c r="B9" s="175"/>
      <c r="C9" s="175"/>
      <c r="D9" s="175"/>
      <c r="E9" s="175"/>
      <c r="F9" s="175"/>
      <c r="G9" s="175"/>
    </row>
    <row r="10" spans="1:9" ht="12.75" customHeight="1">
      <c r="A10" s="21" t="s">
        <v>157</v>
      </c>
      <c r="B10" s="1"/>
      <c r="C10" s="1"/>
      <c r="D10" s="19"/>
      <c r="E10" s="1"/>
      <c r="F10" s="1"/>
      <c r="G10" s="19"/>
      <c r="I10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J30"/>
  <sheetViews>
    <sheetView showGridLines="0" view="pageBreakPreview" zoomScale="75" zoomScaleNormal="75" zoomScaleSheetLayoutView="75" workbookViewId="0" topLeftCell="A1">
      <selection activeCell="B27" sqref="B27"/>
    </sheetView>
  </sheetViews>
  <sheetFormatPr defaultColWidth="11.421875" defaultRowHeight="12.75"/>
  <cols>
    <col min="1" max="1" width="68.28125" style="9" bestFit="1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79" t="s">
        <v>170</v>
      </c>
      <c r="B1" s="379"/>
      <c r="C1" s="379"/>
      <c r="D1" s="379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89" t="s">
        <v>205</v>
      </c>
      <c r="B3" s="389"/>
      <c r="C3" s="389"/>
      <c r="D3" s="389"/>
      <c r="E3" s="65"/>
      <c r="F3" s="65"/>
      <c r="G3" s="65"/>
      <c r="H3" s="65"/>
      <c r="I3" s="65"/>
      <c r="J3" s="14"/>
    </row>
    <row r="4" spans="1:7" s="3" customFormat="1" ht="15" customHeight="1">
      <c r="A4" s="389" t="s">
        <v>365</v>
      </c>
      <c r="B4" s="389"/>
      <c r="C4" s="389"/>
      <c r="D4" s="389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24" customHeight="1">
      <c r="A6" s="380" t="s">
        <v>163</v>
      </c>
      <c r="B6" s="457" t="s">
        <v>383</v>
      </c>
      <c r="C6" s="458"/>
      <c r="D6" s="458"/>
    </row>
    <row r="7" spans="1:5" ht="28.5" customHeight="1" thickBot="1">
      <c r="A7" s="452"/>
      <c r="B7" s="177" t="s">
        <v>28</v>
      </c>
      <c r="C7" s="176" t="s">
        <v>29</v>
      </c>
      <c r="D7" s="178" t="s">
        <v>30</v>
      </c>
      <c r="E7" s="4"/>
    </row>
    <row r="8" spans="1:4" ht="12.75" customHeight="1">
      <c r="A8" s="251" t="s">
        <v>226</v>
      </c>
      <c r="B8" s="159">
        <v>3.3747656193183264</v>
      </c>
      <c r="C8" s="159">
        <v>1.2245456619268353</v>
      </c>
      <c r="D8" s="160">
        <v>2.2787946061757824</v>
      </c>
    </row>
    <row r="9" spans="1:4" ht="12.75" customHeight="1">
      <c r="A9" s="251" t="s">
        <v>227</v>
      </c>
      <c r="B9" s="161">
        <v>1.440442957381047</v>
      </c>
      <c r="C9" s="161">
        <v>1.5509975828212381</v>
      </c>
      <c r="D9" s="162">
        <v>1.4959334629410361</v>
      </c>
    </row>
    <row r="10" spans="1:4" ht="12.75" customHeight="1">
      <c r="A10" s="251" t="s">
        <v>228</v>
      </c>
      <c r="B10" s="161">
        <v>3.4461878188875907</v>
      </c>
      <c r="C10" s="161">
        <v>3.232788402268734</v>
      </c>
      <c r="D10" s="162">
        <v>3.338800072820415</v>
      </c>
    </row>
    <row r="11" spans="1:4" ht="12.75" customHeight="1">
      <c r="A11" s="251" t="s">
        <v>229</v>
      </c>
      <c r="B11" s="161">
        <v>23.999868305737646</v>
      </c>
      <c r="C11" s="161">
        <v>-4.022563380922252</v>
      </c>
      <c r="D11" s="162">
        <v>8.878798115234046</v>
      </c>
    </row>
    <row r="12" spans="1:4" ht="12.75" customHeight="1">
      <c r="A12" s="251" t="s">
        <v>158</v>
      </c>
      <c r="B12" s="161">
        <v>0.1948130814635994</v>
      </c>
      <c r="C12" s="161">
        <v>2.492318419826446</v>
      </c>
      <c r="D12" s="162">
        <v>1.3401054639691732</v>
      </c>
    </row>
    <row r="13" spans="1:4" ht="12.75" customHeight="1">
      <c r="A13" s="251" t="s">
        <v>230</v>
      </c>
      <c r="B13" s="161">
        <v>5.89073951069843</v>
      </c>
      <c r="C13" s="161">
        <v>-2.9535080846785373</v>
      </c>
      <c r="D13" s="162">
        <v>1.3832825927571455</v>
      </c>
    </row>
    <row r="14" spans="1:4" ht="12.75" customHeight="1">
      <c r="A14" s="252" t="s">
        <v>231</v>
      </c>
      <c r="B14" s="161">
        <v>1.2814239109576135</v>
      </c>
      <c r="C14" s="161">
        <v>1.512475775386663</v>
      </c>
      <c r="D14" s="162">
        <v>1.3971947591033862</v>
      </c>
    </row>
    <row r="15" spans="1:4" ht="12.75" customHeight="1">
      <c r="A15" s="253" t="s">
        <v>159</v>
      </c>
      <c r="B15" s="161">
        <v>4.604128402228218</v>
      </c>
      <c r="C15" s="161">
        <v>2.209199407176265</v>
      </c>
      <c r="D15" s="162">
        <v>3.3930220671969193</v>
      </c>
    </row>
    <row r="16" spans="1:4" ht="12.75" customHeight="1">
      <c r="A16" s="252" t="s">
        <v>232</v>
      </c>
      <c r="B16" s="161">
        <v>11.607242933040402</v>
      </c>
      <c r="C16" s="161">
        <v>-7.895539583580172</v>
      </c>
      <c r="D16" s="162">
        <v>1.3408728678940287</v>
      </c>
    </row>
    <row r="17" spans="1:4" ht="12.75" customHeight="1">
      <c r="A17" s="165"/>
      <c r="B17" s="163"/>
      <c r="C17" s="163"/>
      <c r="D17" s="164"/>
    </row>
    <row r="18" spans="1:4" ht="12.75" customHeight="1">
      <c r="A18" s="166" t="s">
        <v>172</v>
      </c>
      <c r="B18" s="181">
        <v>6.366353590053079</v>
      </c>
      <c r="C18" s="181">
        <v>-0.11057057647945256</v>
      </c>
      <c r="D18" s="182">
        <v>3.0492518815764957</v>
      </c>
    </row>
    <row r="19" spans="1:4" ht="12.75" customHeight="1">
      <c r="A19" s="250"/>
      <c r="B19" s="181"/>
      <c r="C19" s="181"/>
      <c r="D19" s="182"/>
    </row>
    <row r="20" spans="1:4" ht="12.75" customHeight="1">
      <c r="A20" s="251" t="s">
        <v>233</v>
      </c>
      <c r="B20" s="163">
        <v>2.2403026897856533</v>
      </c>
      <c r="C20" s="163">
        <v>-1.37663426265302</v>
      </c>
      <c r="D20" s="164">
        <v>0.4256616065044087</v>
      </c>
    </row>
    <row r="21" spans="1:4" ht="12.75" customHeight="1">
      <c r="A21" s="251" t="s">
        <v>160</v>
      </c>
      <c r="B21" s="163">
        <v>6.219325887935885</v>
      </c>
      <c r="C21" s="163">
        <v>4.385776530607374</v>
      </c>
      <c r="D21" s="164">
        <v>5.293216795465747</v>
      </c>
    </row>
    <row r="22" spans="1:4" ht="12.75" customHeight="1">
      <c r="A22" s="251" t="s">
        <v>235</v>
      </c>
      <c r="B22" s="163">
        <v>2.515860418967388</v>
      </c>
      <c r="C22" s="163">
        <v>2.566613601659699</v>
      </c>
      <c r="D22" s="164">
        <v>2.541323083801086</v>
      </c>
    </row>
    <row r="23" spans="1:4" ht="12.75" customHeight="1">
      <c r="A23" s="251" t="s">
        <v>234</v>
      </c>
      <c r="B23" s="163">
        <v>2.0196228542508106</v>
      </c>
      <c r="C23" s="163">
        <v>2.11209490380489</v>
      </c>
      <c r="D23" s="164">
        <v>2.0659369826063885</v>
      </c>
    </row>
    <row r="24" spans="1:4" ht="12.75" customHeight="1">
      <c r="A24" s="112"/>
      <c r="B24" s="163"/>
      <c r="C24" s="163"/>
      <c r="D24" s="164"/>
    </row>
    <row r="25" spans="1:4" ht="12.75" customHeight="1">
      <c r="A25" s="169" t="s">
        <v>173</v>
      </c>
      <c r="B25" s="181">
        <v>3.3398683210616174</v>
      </c>
      <c r="C25" s="181">
        <v>2.6744421457538716</v>
      </c>
      <c r="D25" s="182">
        <v>3.0056029797809805</v>
      </c>
    </row>
    <row r="26" spans="1:4" ht="12.75" customHeight="1">
      <c r="A26" s="170"/>
      <c r="B26" s="181"/>
      <c r="C26" s="181"/>
      <c r="D26" s="182"/>
    </row>
    <row r="27" spans="1:4" ht="12.75" customHeight="1" thickBot="1">
      <c r="A27" s="299" t="s">
        <v>192</v>
      </c>
      <c r="B27" s="316">
        <v>1.0204374425183123</v>
      </c>
      <c r="C27" s="316">
        <v>0.20341048594496616</v>
      </c>
      <c r="D27" s="317">
        <v>0.6096494159184844</v>
      </c>
    </row>
    <row r="28" spans="1:7" ht="12.75" customHeight="1">
      <c r="A28" s="113" t="s">
        <v>37</v>
      </c>
      <c r="B28" s="183"/>
      <c r="C28" s="183"/>
      <c r="D28" s="183"/>
      <c r="E28" s="16"/>
      <c r="F28" s="16"/>
      <c r="G28" s="16"/>
    </row>
    <row r="29" spans="1:4" ht="12.75" customHeight="1">
      <c r="A29" s="58" t="s">
        <v>112</v>
      </c>
      <c r="B29" s="5"/>
      <c r="C29" s="5"/>
      <c r="D29" s="5"/>
    </row>
    <row r="30" spans="1:9" ht="12.75" customHeight="1">
      <c r="A30" s="21" t="s">
        <v>164</v>
      </c>
      <c r="B30" s="1"/>
      <c r="C30" s="1"/>
      <c r="D30" s="19"/>
      <c r="E30" s="1"/>
      <c r="F30" s="1"/>
      <c r="G30" s="19"/>
      <c r="I30" s="22"/>
    </row>
  </sheetData>
  <mergeCells count="5">
    <mergeCell ref="A4:D4"/>
    <mergeCell ref="A1:D1"/>
    <mergeCell ref="A3:D3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J12"/>
  <sheetViews>
    <sheetView showGridLines="0" view="pageBreakPreview" zoomScale="75" zoomScaleNormal="75" zoomScaleSheetLayoutView="75" workbookViewId="0" topLeftCell="A1">
      <selection activeCell="B10" sqref="B10"/>
    </sheetView>
  </sheetViews>
  <sheetFormatPr defaultColWidth="11.421875" defaultRowHeight="12.75"/>
  <cols>
    <col min="1" max="1" width="68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79" t="s">
        <v>170</v>
      </c>
      <c r="B1" s="379"/>
      <c r="C1" s="379"/>
      <c r="D1" s="379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89" t="s">
        <v>206</v>
      </c>
      <c r="B3" s="389"/>
      <c r="C3" s="389"/>
      <c r="D3" s="389"/>
      <c r="E3" s="65"/>
      <c r="F3" s="65"/>
      <c r="G3" s="65"/>
      <c r="H3" s="65"/>
      <c r="I3" s="65"/>
      <c r="J3" s="14"/>
    </row>
    <row r="4" spans="1:7" s="3" customFormat="1" ht="15" customHeight="1">
      <c r="A4" s="389" t="s">
        <v>365</v>
      </c>
      <c r="B4" s="389"/>
      <c r="C4" s="389"/>
      <c r="D4" s="389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18.75" customHeight="1">
      <c r="A6" s="380" t="s">
        <v>156</v>
      </c>
      <c r="B6" s="454" t="s">
        <v>383</v>
      </c>
      <c r="C6" s="455"/>
      <c r="D6" s="456"/>
    </row>
    <row r="7" spans="1:5" ht="19.5" customHeight="1" thickBot="1">
      <c r="A7" s="382"/>
      <c r="B7" s="177" t="s">
        <v>28</v>
      </c>
      <c r="C7" s="176" t="s">
        <v>29</v>
      </c>
      <c r="D7" s="178" t="s">
        <v>30</v>
      </c>
      <c r="E7" s="4"/>
    </row>
    <row r="8" spans="1:4" ht="18" customHeight="1">
      <c r="A8" s="101" t="s">
        <v>336</v>
      </c>
      <c r="B8" s="161">
        <v>0.6947878787878753</v>
      </c>
      <c r="C8" s="161">
        <v>0.34697689724259423</v>
      </c>
      <c r="D8" s="162">
        <f>(B8+C8)/2</f>
        <v>0.5208823880152348</v>
      </c>
    </row>
    <row r="9" spans="1:4" ht="12.75" customHeight="1">
      <c r="A9" s="99" t="s">
        <v>161</v>
      </c>
      <c r="B9" s="161">
        <v>-0.5130440137759179</v>
      </c>
      <c r="C9" s="161">
        <v>-0.6322313135431148</v>
      </c>
      <c r="D9" s="162">
        <f>(B9+C9)/2</f>
        <v>-0.5726376636595163</v>
      </c>
    </row>
    <row r="10" spans="1:4" ht="12.75" customHeight="1" thickBot="1">
      <c r="A10" s="134" t="s">
        <v>162</v>
      </c>
      <c r="B10" s="179">
        <v>0.8881445391798496</v>
      </c>
      <c r="C10" s="179">
        <v>0.6858502388971759</v>
      </c>
      <c r="D10" s="180">
        <f>(B10+C10)/2</f>
        <v>0.7869973890385127</v>
      </c>
    </row>
    <row r="11" spans="1:7" ht="12.75" customHeight="1">
      <c r="A11" s="174" t="s">
        <v>37</v>
      </c>
      <c r="B11" s="175"/>
      <c r="C11" s="175"/>
      <c r="D11" s="175"/>
      <c r="E11" s="17"/>
      <c r="F11" s="17"/>
      <c r="G11" s="17"/>
    </row>
    <row r="12" spans="1:9" ht="12.75" customHeight="1">
      <c r="A12" s="21" t="s">
        <v>157</v>
      </c>
      <c r="B12" s="1"/>
      <c r="C12" s="1"/>
      <c r="D12" s="19"/>
      <c r="E12" s="1"/>
      <c r="F12" s="1"/>
      <c r="G12" s="19"/>
      <c r="I12" s="22"/>
    </row>
  </sheetData>
  <mergeCells count="5">
    <mergeCell ref="A1:D1"/>
    <mergeCell ref="A3:D3"/>
    <mergeCell ref="B6:D6"/>
    <mergeCell ref="A4:D4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J11"/>
  <sheetViews>
    <sheetView showGridLines="0" view="pageBreakPreview" zoomScale="75" zoomScaleNormal="75" zoomScaleSheetLayoutView="75" workbookViewId="0" topLeftCell="A1">
      <selection activeCell="B8" sqref="B8:C9"/>
    </sheetView>
  </sheetViews>
  <sheetFormatPr defaultColWidth="11.421875" defaultRowHeight="12.75"/>
  <cols>
    <col min="1" max="1" width="58.140625" style="9" bestFit="1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79" t="s">
        <v>170</v>
      </c>
      <c r="B1" s="379"/>
      <c r="C1" s="379"/>
      <c r="D1" s="379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89" t="s">
        <v>207</v>
      </c>
      <c r="B3" s="389"/>
      <c r="C3" s="389"/>
      <c r="D3" s="389"/>
      <c r="E3" s="65"/>
      <c r="F3" s="65"/>
      <c r="G3" s="65"/>
      <c r="H3" s="65"/>
      <c r="I3" s="65"/>
      <c r="J3" s="14"/>
    </row>
    <row r="4" spans="1:7" s="3" customFormat="1" ht="15" customHeight="1">
      <c r="A4" s="389" t="s">
        <v>365</v>
      </c>
      <c r="B4" s="389"/>
      <c r="C4" s="389"/>
      <c r="D4" s="389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24.75" customHeight="1">
      <c r="A6" s="380" t="s">
        <v>156</v>
      </c>
      <c r="B6" s="454" t="s">
        <v>383</v>
      </c>
      <c r="C6" s="455"/>
      <c r="D6" s="456"/>
    </row>
    <row r="7" spans="1:5" ht="25.5" customHeight="1" thickBot="1">
      <c r="A7" s="382"/>
      <c r="B7" s="254" t="s">
        <v>28</v>
      </c>
      <c r="C7" s="272" t="s">
        <v>29</v>
      </c>
      <c r="D7" s="273" t="s">
        <v>30</v>
      </c>
      <c r="E7" s="4"/>
    </row>
    <row r="8" spans="1:7" ht="21.75" customHeight="1">
      <c r="A8" s="113" t="s">
        <v>252</v>
      </c>
      <c r="B8" s="276">
        <v>1.015408786700338</v>
      </c>
      <c r="C8" s="159">
        <v>5.559625526123721</v>
      </c>
      <c r="D8" s="160">
        <f>(B8+C8)/2</f>
        <v>3.2875171564120294</v>
      </c>
      <c r="E8" s="274"/>
      <c r="F8" s="274"/>
      <c r="G8" s="275"/>
    </row>
    <row r="9" spans="1:7" ht="12.75" customHeight="1" thickBot="1">
      <c r="A9" s="110" t="s">
        <v>165</v>
      </c>
      <c r="B9" s="277">
        <v>5.264399375386251</v>
      </c>
      <c r="C9" s="179">
        <v>5.382075171440499</v>
      </c>
      <c r="D9" s="180">
        <f>(B9+C9)/2</f>
        <v>5.323237273413374</v>
      </c>
      <c r="E9" s="274"/>
      <c r="F9" s="274"/>
      <c r="G9" s="275"/>
    </row>
    <row r="10" spans="1:7" ht="12.75" customHeight="1">
      <c r="A10" s="174" t="s">
        <v>37</v>
      </c>
      <c r="B10" s="175"/>
      <c r="C10" s="175"/>
      <c r="D10" s="175"/>
      <c r="E10" s="17"/>
      <c r="F10" s="17"/>
      <c r="G10" s="17"/>
    </row>
    <row r="11" spans="1:9" ht="12.75" customHeight="1">
      <c r="A11" s="21" t="s">
        <v>157</v>
      </c>
      <c r="B11" s="1"/>
      <c r="C11" s="1"/>
      <c r="D11" s="19"/>
      <c r="E11" s="1"/>
      <c r="F11" s="1"/>
      <c r="G11" s="19"/>
      <c r="I11" s="22"/>
    </row>
  </sheetData>
  <mergeCells count="5">
    <mergeCell ref="B6:D6"/>
    <mergeCell ref="A4:D4"/>
    <mergeCell ref="A1:D1"/>
    <mergeCell ref="A3:D3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/>
  <dimension ref="A1:J45"/>
  <sheetViews>
    <sheetView showGridLines="0" view="pageBreakPreview" zoomScale="75" zoomScaleNormal="75" zoomScaleSheetLayoutView="75" workbookViewId="0" topLeftCell="A1">
      <selection activeCell="A4" sqref="A4:E4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0.574218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79" t="s">
        <v>170</v>
      </c>
      <c r="B1" s="379"/>
      <c r="C1" s="379"/>
      <c r="D1" s="379"/>
      <c r="E1" s="379"/>
      <c r="F1" s="72"/>
      <c r="G1" s="53"/>
      <c r="H1" s="54"/>
      <c r="I1" s="54"/>
      <c r="J1" s="54"/>
    </row>
    <row r="2" spans="1:7" ht="12.75" customHeight="1">
      <c r="A2" s="21"/>
      <c r="B2" s="6"/>
      <c r="C2" s="6"/>
      <c r="D2" s="6"/>
      <c r="E2" s="6"/>
      <c r="F2" s="6"/>
      <c r="G2" s="53"/>
    </row>
    <row r="3" spans="1:7" ht="15" customHeight="1">
      <c r="A3" s="389" t="s">
        <v>196</v>
      </c>
      <c r="B3" s="389"/>
      <c r="C3" s="389"/>
      <c r="D3" s="389"/>
      <c r="E3" s="389"/>
      <c r="F3" s="65"/>
      <c r="G3" s="53"/>
    </row>
    <row r="4" spans="1:7" ht="15" customHeight="1">
      <c r="A4" s="389" t="s">
        <v>371</v>
      </c>
      <c r="B4" s="389"/>
      <c r="C4" s="389"/>
      <c r="D4" s="389"/>
      <c r="E4" s="389"/>
      <c r="F4" s="65"/>
      <c r="G4" s="53"/>
    </row>
    <row r="5" spans="1:7" ht="12.75" customHeight="1" thickBot="1">
      <c r="A5" s="89"/>
      <c r="B5" s="89"/>
      <c r="C5" s="89"/>
      <c r="D5" s="89"/>
      <c r="E5" s="89"/>
      <c r="F5" s="24"/>
      <c r="G5" s="53"/>
    </row>
    <row r="6" spans="1:7" ht="12.75" customHeight="1">
      <c r="A6" s="380" t="s">
        <v>0</v>
      </c>
      <c r="B6" s="390" t="s">
        <v>1</v>
      </c>
      <c r="C6" s="391"/>
      <c r="D6" s="392" t="s">
        <v>2</v>
      </c>
      <c r="E6" s="393"/>
      <c r="F6"/>
      <c r="G6" s="53"/>
    </row>
    <row r="7" spans="1:7" ht="12.75" customHeight="1">
      <c r="A7" s="381"/>
      <c r="B7" s="385" t="s">
        <v>3</v>
      </c>
      <c r="C7" s="377" t="s">
        <v>138</v>
      </c>
      <c r="D7" s="377" t="s">
        <v>3</v>
      </c>
      <c r="E7" s="394" t="s">
        <v>138</v>
      </c>
      <c r="F7"/>
      <c r="G7" s="53"/>
    </row>
    <row r="8" spans="1:7" ht="12.75" customHeight="1" thickBot="1">
      <c r="A8" s="382"/>
      <c r="B8" s="386"/>
      <c r="C8" s="378"/>
      <c r="D8" s="378"/>
      <c r="E8" s="395"/>
      <c r="F8"/>
      <c r="G8" s="53"/>
    </row>
    <row r="9" spans="1:7" ht="12.75" customHeight="1">
      <c r="A9" s="90" t="s">
        <v>4</v>
      </c>
      <c r="B9" s="91">
        <v>1095</v>
      </c>
      <c r="C9" s="92">
        <f aca="true" t="shared" si="0" ref="C9:C26">(B9/$B$28)*100</f>
        <v>16.234247590808007</v>
      </c>
      <c r="D9" s="91">
        <v>1361</v>
      </c>
      <c r="E9" s="93">
        <f aca="true" t="shared" si="1" ref="E9:E26">(D9/$D$28)*100</f>
        <v>15.62751176943392</v>
      </c>
      <c r="F9"/>
      <c r="G9" s="53"/>
    </row>
    <row r="10" spans="1:7" ht="12.75" customHeight="1">
      <c r="A10" s="94" t="s">
        <v>5</v>
      </c>
      <c r="B10" s="95">
        <v>346</v>
      </c>
      <c r="C10" s="96">
        <f t="shared" si="0"/>
        <v>5.129725722757598</v>
      </c>
      <c r="D10" s="95">
        <v>402</v>
      </c>
      <c r="E10" s="97">
        <f t="shared" si="1"/>
        <v>4.6159145711333105</v>
      </c>
      <c r="F10"/>
      <c r="G10" s="53"/>
    </row>
    <row r="11" spans="1:7" ht="12.75" customHeight="1">
      <c r="A11" s="98" t="s">
        <v>6</v>
      </c>
      <c r="B11" s="95">
        <v>109</v>
      </c>
      <c r="C11" s="96">
        <f t="shared" si="0"/>
        <v>1.6160118606375093</v>
      </c>
      <c r="D11" s="95">
        <v>159</v>
      </c>
      <c r="E11" s="97">
        <f t="shared" si="1"/>
        <v>1.8256975542542198</v>
      </c>
      <c r="F11"/>
      <c r="G11" s="53"/>
    </row>
    <row r="12" spans="1:7" ht="12.75" customHeight="1">
      <c r="A12" s="94" t="s">
        <v>7</v>
      </c>
      <c r="B12" s="95">
        <v>225</v>
      </c>
      <c r="C12" s="96">
        <f t="shared" si="0"/>
        <v>3.3358042994810972</v>
      </c>
      <c r="D12" s="95">
        <v>327</v>
      </c>
      <c r="E12" s="97">
        <f t="shared" si="1"/>
        <v>3.7547364795039617</v>
      </c>
      <c r="F12"/>
      <c r="G12" s="53"/>
    </row>
    <row r="13" spans="1:7" ht="12.75" customHeight="1">
      <c r="A13" s="94" t="s">
        <v>8</v>
      </c>
      <c r="B13" s="95">
        <v>472</v>
      </c>
      <c r="C13" s="96">
        <f t="shared" si="0"/>
        <v>6.997776130467012</v>
      </c>
      <c r="D13" s="95">
        <v>587</v>
      </c>
      <c r="E13" s="97">
        <f t="shared" si="1"/>
        <v>6.740153863819037</v>
      </c>
      <c r="F13"/>
      <c r="G13" s="53"/>
    </row>
    <row r="14" spans="1:7" ht="12.75" customHeight="1">
      <c r="A14" s="94" t="s">
        <v>9</v>
      </c>
      <c r="B14" s="95">
        <v>82</v>
      </c>
      <c r="C14" s="96">
        <f t="shared" si="0"/>
        <v>1.2157153446997775</v>
      </c>
      <c r="D14" s="95">
        <v>121</v>
      </c>
      <c r="E14" s="97">
        <f t="shared" si="1"/>
        <v>1.3893673211620163</v>
      </c>
      <c r="F14"/>
      <c r="G14" s="53"/>
    </row>
    <row r="15" spans="1:7" ht="12.75" customHeight="1">
      <c r="A15" s="94" t="s">
        <v>10</v>
      </c>
      <c r="B15" s="95">
        <v>314</v>
      </c>
      <c r="C15" s="96">
        <f t="shared" si="0"/>
        <v>4.655300222386953</v>
      </c>
      <c r="D15" s="95">
        <v>465</v>
      </c>
      <c r="E15" s="97">
        <f t="shared" si="1"/>
        <v>5.339304168101963</v>
      </c>
      <c r="F15"/>
      <c r="G15" s="53"/>
    </row>
    <row r="16" spans="1:7" ht="12.75" customHeight="1">
      <c r="A16" s="98" t="s">
        <v>11</v>
      </c>
      <c r="B16" s="95">
        <v>284</v>
      </c>
      <c r="C16" s="96">
        <f t="shared" si="0"/>
        <v>4.2105263157894735</v>
      </c>
      <c r="D16" s="95">
        <v>366</v>
      </c>
      <c r="E16" s="97">
        <f t="shared" si="1"/>
        <v>4.2025490871512226</v>
      </c>
      <c r="F16"/>
      <c r="G16" s="53"/>
    </row>
    <row r="17" spans="1:7" ht="12.75" customHeight="1">
      <c r="A17" s="98" t="s">
        <v>12</v>
      </c>
      <c r="B17" s="95">
        <v>892</v>
      </c>
      <c r="C17" s="96">
        <f t="shared" si="0"/>
        <v>13.224610822831728</v>
      </c>
      <c r="D17" s="95">
        <v>1341</v>
      </c>
      <c r="E17" s="97">
        <f t="shared" si="1"/>
        <v>15.39786427833276</v>
      </c>
      <c r="F17"/>
      <c r="G17" s="53"/>
    </row>
    <row r="18" spans="1:9" ht="12.75" customHeight="1">
      <c r="A18" s="98" t="s">
        <v>18</v>
      </c>
      <c r="B18" s="95">
        <v>1112</v>
      </c>
      <c r="C18" s="96">
        <f t="shared" si="0"/>
        <v>16.48628613787991</v>
      </c>
      <c r="D18" s="95">
        <v>1342</v>
      </c>
      <c r="E18" s="97">
        <f t="shared" si="1"/>
        <v>15.409346652887818</v>
      </c>
      <c r="F18"/>
      <c r="G18" s="53"/>
      <c r="I18" s="61"/>
    </row>
    <row r="19" spans="1:9" ht="12.75" customHeight="1">
      <c r="A19" s="98" t="s">
        <v>13</v>
      </c>
      <c r="B19" s="95">
        <v>122</v>
      </c>
      <c r="C19" s="96">
        <f t="shared" si="0"/>
        <v>1.8087472201630836</v>
      </c>
      <c r="D19" s="95">
        <v>161</v>
      </c>
      <c r="E19" s="97">
        <f t="shared" si="1"/>
        <v>1.8486623033643357</v>
      </c>
      <c r="F19"/>
      <c r="G19" s="53"/>
      <c r="I19" s="60"/>
    </row>
    <row r="20" spans="1:9" ht="12.75" customHeight="1">
      <c r="A20" s="98" t="s">
        <v>14</v>
      </c>
      <c r="B20" s="95">
        <v>262</v>
      </c>
      <c r="C20" s="96">
        <f t="shared" si="0"/>
        <v>3.8843587842846556</v>
      </c>
      <c r="D20" s="95">
        <v>337</v>
      </c>
      <c r="E20" s="97">
        <f t="shared" si="1"/>
        <v>3.869560225054541</v>
      </c>
      <c r="F20"/>
      <c r="G20" s="53"/>
      <c r="I20" s="60"/>
    </row>
    <row r="21" spans="1:9" ht="12.75" customHeight="1">
      <c r="A21" s="99" t="s">
        <v>38</v>
      </c>
      <c r="B21" s="95">
        <v>577</v>
      </c>
      <c r="C21" s="96">
        <f t="shared" si="0"/>
        <v>8.554484803558191</v>
      </c>
      <c r="D21" s="95">
        <v>639</v>
      </c>
      <c r="E21" s="97">
        <f t="shared" si="1"/>
        <v>7.337237340682052</v>
      </c>
      <c r="F21"/>
      <c r="G21" s="53"/>
      <c r="I21" s="60"/>
    </row>
    <row r="22" spans="1:9" ht="12.75" customHeight="1">
      <c r="A22" s="99" t="s">
        <v>15</v>
      </c>
      <c r="B22" s="95">
        <v>337</v>
      </c>
      <c r="C22" s="96">
        <f t="shared" si="0"/>
        <v>4.996293550778354</v>
      </c>
      <c r="D22" s="95">
        <v>416</v>
      </c>
      <c r="E22" s="97">
        <f t="shared" si="1"/>
        <v>4.776667814904123</v>
      </c>
      <c r="F22"/>
      <c r="G22" s="53"/>
      <c r="I22" s="60"/>
    </row>
    <row r="23" spans="1:7" ht="12.75" customHeight="1">
      <c r="A23" s="98" t="s">
        <v>39</v>
      </c>
      <c r="B23" s="95">
        <v>149</v>
      </c>
      <c r="C23" s="96">
        <f t="shared" si="0"/>
        <v>2.2090437361008153</v>
      </c>
      <c r="D23" s="95">
        <v>191</v>
      </c>
      <c r="E23" s="97">
        <f t="shared" si="1"/>
        <v>2.1931335400160754</v>
      </c>
      <c r="F23"/>
      <c r="G23" s="53"/>
    </row>
    <row r="24" spans="1:7" ht="12.75" customHeight="1">
      <c r="A24" s="98" t="s">
        <v>16</v>
      </c>
      <c r="B24" s="95">
        <v>298</v>
      </c>
      <c r="C24" s="96">
        <f t="shared" si="0"/>
        <v>4.418087472201631</v>
      </c>
      <c r="D24" s="95">
        <v>396</v>
      </c>
      <c r="E24" s="97">
        <f t="shared" si="1"/>
        <v>4.547020323802962</v>
      </c>
      <c r="F24"/>
      <c r="G24" s="53"/>
    </row>
    <row r="25" spans="1:7" ht="12.75" customHeight="1">
      <c r="A25" s="98" t="s">
        <v>17</v>
      </c>
      <c r="B25" s="95">
        <v>63</v>
      </c>
      <c r="C25" s="96">
        <f t="shared" si="0"/>
        <v>0.9340252038547072</v>
      </c>
      <c r="D25" s="95">
        <v>82</v>
      </c>
      <c r="E25" s="97">
        <f t="shared" si="1"/>
        <v>0.941554713514755</v>
      </c>
      <c r="F25"/>
      <c r="G25" s="53"/>
    </row>
    <row r="26" spans="1:7" ht="12.75" customHeight="1">
      <c r="A26" s="99" t="s">
        <v>19</v>
      </c>
      <c r="B26" s="95">
        <v>6</v>
      </c>
      <c r="C26" s="96">
        <f t="shared" si="0"/>
        <v>0.08895478131949593</v>
      </c>
      <c r="D26" s="95">
        <v>16</v>
      </c>
      <c r="E26" s="97">
        <f t="shared" si="1"/>
        <v>0.18371799288092777</v>
      </c>
      <c r="F26"/>
      <c r="G26" s="53"/>
    </row>
    <row r="27" spans="1:7" ht="12.75" customHeight="1">
      <c r="A27" s="99"/>
      <c r="B27" s="100"/>
      <c r="C27" s="96"/>
      <c r="D27" s="95"/>
      <c r="E27" s="97"/>
      <c r="F27"/>
      <c r="G27" s="53"/>
    </row>
    <row r="28" spans="1:7" ht="12.75" customHeight="1" thickBot="1">
      <c r="A28" s="290" t="s">
        <v>177</v>
      </c>
      <c r="B28" s="291">
        <v>6745</v>
      </c>
      <c r="C28" s="292">
        <f>SUM(C9:C26)</f>
        <v>100</v>
      </c>
      <c r="D28" s="291">
        <f>SUM(D9:D26)</f>
        <v>8709</v>
      </c>
      <c r="E28" s="293">
        <f>SUM(E9:E26)</f>
        <v>100.00000000000003</v>
      </c>
      <c r="F28"/>
      <c r="G28" s="53"/>
    </row>
    <row r="29" spans="1:6" ht="12.75" customHeight="1">
      <c r="A29" s="101" t="s">
        <v>145</v>
      </c>
      <c r="B29" s="102"/>
      <c r="C29" s="103"/>
      <c r="D29" s="104"/>
      <c r="E29" s="105"/>
      <c r="F29" s="11"/>
    </row>
    <row r="30" spans="1:6" ht="12.75">
      <c r="A30" s="287" t="s">
        <v>327</v>
      </c>
      <c r="E30" s="13"/>
      <c r="F30" s="9"/>
    </row>
    <row r="31" spans="1:6" ht="12.75">
      <c r="A31" s="398" t="s">
        <v>328</v>
      </c>
      <c r="B31" s="398"/>
      <c r="C31" s="398"/>
      <c r="D31" s="398"/>
      <c r="E31" s="9"/>
      <c r="F31" s="9"/>
    </row>
    <row r="32" spans="1:6" ht="12.75">
      <c r="A32" s="398" t="s">
        <v>329</v>
      </c>
      <c r="B32" s="398"/>
      <c r="C32" s="398"/>
      <c r="D32" s="398"/>
      <c r="E32" s="9"/>
      <c r="F32" s="9"/>
    </row>
    <row r="33" spans="1:6" ht="12.75">
      <c r="A33" s="398" t="s">
        <v>330</v>
      </c>
      <c r="B33" s="398"/>
      <c r="C33" s="398"/>
      <c r="D33" s="398"/>
      <c r="E33" s="9"/>
      <c r="F33" s="9"/>
    </row>
    <row r="34" spans="1:6" ht="12.75">
      <c r="A34" s="398" t="s">
        <v>331</v>
      </c>
      <c r="B34" s="398"/>
      <c r="C34" s="398"/>
      <c r="D34" s="398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5"/>
      <c r="C36" s="9"/>
      <c r="E36" s="9"/>
      <c r="F36" s="9"/>
    </row>
    <row r="37" spans="1:6" ht="12.75">
      <c r="A37" s="5"/>
      <c r="B37" s="9"/>
      <c r="C37" s="9"/>
      <c r="D37" s="9"/>
      <c r="E37" s="9"/>
      <c r="F37" s="9"/>
    </row>
    <row r="38" spans="1:6" ht="12.75">
      <c r="A38" s="5"/>
      <c r="C38" s="9"/>
      <c r="E38" s="9"/>
      <c r="F38" s="9"/>
    </row>
    <row r="39" spans="1:6" ht="12.75">
      <c r="A39" s="5"/>
      <c r="B39" s="9"/>
      <c r="C39" s="9"/>
      <c r="D39" s="9"/>
      <c r="E39" s="9"/>
      <c r="F39" s="9"/>
    </row>
    <row r="40" spans="1:6" ht="12.75">
      <c r="A40" s="5"/>
      <c r="B40" s="9"/>
      <c r="C40" s="9"/>
      <c r="D40" s="9"/>
      <c r="E40" s="9"/>
      <c r="F40" s="9"/>
    </row>
    <row r="41" spans="1:6" ht="12.75">
      <c r="A41" s="5"/>
      <c r="B41" s="9"/>
      <c r="C41" s="9"/>
      <c r="D41" s="9"/>
      <c r="E41" s="9"/>
      <c r="F41" s="9"/>
    </row>
    <row r="42" spans="1:6" ht="12.75">
      <c r="A42" s="5"/>
      <c r="B42" s="9"/>
      <c r="C42" s="9"/>
      <c r="D42" s="9"/>
      <c r="E42" s="9"/>
      <c r="F42" s="9"/>
    </row>
    <row r="43" spans="1:6" ht="12.75">
      <c r="A43" s="5"/>
      <c r="B43" s="9"/>
      <c r="C43" s="9"/>
      <c r="D43" s="9"/>
      <c r="E43" s="9"/>
      <c r="F43" s="9"/>
    </row>
    <row r="44" spans="1:6" ht="12.75">
      <c r="A44" s="13"/>
      <c r="B44" s="13"/>
      <c r="C44" s="13"/>
      <c r="D44" s="9"/>
      <c r="E44" s="9"/>
      <c r="F44" s="9"/>
    </row>
    <row r="45" spans="1:6" ht="12.75">
      <c r="A45" s="5"/>
      <c r="D45" s="13"/>
      <c r="E45" s="13"/>
      <c r="F45" s="9"/>
    </row>
  </sheetData>
  <mergeCells count="14">
    <mergeCell ref="A34:D34"/>
    <mergeCell ref="A31:D31"/>
    <mergeCell ref="A32:D32"/>
    <mergeCell ref="A33:D33"/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J45"/>
  <sheetViews>
    <sheetView showGridLines="0" view="pageBreakPreview" zoomScale="75" zoomScaleNormal="75" zoomScaleSheetLayoutView="75" workbookViewId="0" topLeftCell="A1">
      <selection activeCell="B5" sqref="B5:G44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1" width="6.8515625" style="9" customWidth="1"/>
    <col min="12" max="14" width="10.7109375" style="9" customWidth="1"/>
    <col min="15" max="16384" width="19.140625" style="9" customWidth="1"/>
  </cols>
  <sheetData>
    <row r="1" spans="1:7" s="23" customFormat="1" ht="18">
      <c r="A1" s="379" t="s">
        <v>170</v>
      </c>
      <c r="B1" s="379"/>
      <c r="C1" s="379"/>
      <c r="D1" s="379"/>
      <c r="E1" s="379"/>
      <c r="F1" s="379"/>
      <c r="G1" s="379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89" t="s">
        <v>337</v>
      </c>
      <c r="B3" s="389"/>
      <c r="C3" s="389"/>
      <c r="D3" s="389"/>
      <c r="E3" s="389"/>
      <c r="F3" s="389"/>
      <c r="G3" s="389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8" s="15" customFormat="1" ht="12.75">
      <c r="A5" s="459" t="s">
        <v>123</v>
      </c>
      <c r="B5" s="461">
        <v>2012</v>
      </c>
      <c r="C5" s="462"/>
      <c r="D5" s="463"/>
      <c r="E5" s="461">
        <v>2013</v>
      </c>
      <c r="F5" s="462"/>
      <c r="G5" s="463"/>
      <c r="H5" s="38"/>
    </row>
    <row r="6" spans="1:8" s="15" customFormat="1" ht="13.5" thickBot="1">
      <c r="A6" s="460"/>
      <c r="B6" s="188" t="s">
        <v>28</v>
      </c>
      <c r="C6" s="188" t="s">
        <v>29</v>
      </c>
      <c r="D6" s="189" t="s">
        <v>30</v>
      </c>
      <c r="E6" s="188" t="s">
        <v>28</v>
      </c>
      <c r="F6" s="188" t="s">
        <v>29</v>
      </c>
      <c r="G6" s="189" t="s">
        <v>30</v>
      </c>
      <c r="H6" s="38"/>
    </row>
    <row r="7" spans="1:14" ht="12.75" customHeight="1">
      <c r="A7" s="184" t="s">
        <v>47</v>
      </c>
      <c r="B7" s="159">
        <v>103.85216666666666</v>
      </c>
      <c r="C7" s="159">
        <v>103.87083333333332</v>
      </c>
      <c r="D7" s="160">
        <f>(B7+C7)/2</f>
        <v>103.86149999999999</v>
      </c>
      <c r="E7" s="159">
        <v>103.4938333</v>
      </c>
      <c r="F7" s="159">
        <v>103.8948333</v>
      </c>
      <c r="G7" s="160">
        <f>(E7+F7)/2</f>
        <v>103.69433330000001</v>
      </c>
      <c r="H7" s="39"/>
      <c r="K7" s="43"/>
      <c r="L7" s="43"/>
      <c r="M7" s="43"/>
      <c r="N7" s="43"/>
    </row>
    <row r="8" spans="1:14" ht="12.75" customHeight="1">
      <c r="A8" s="185" t="s">
        <v>46</v>
      </c>
      <c r="B8" s="161">
        <v>100.66666666666667</v>
      </c>
      <c r="C8" s="161">
        <v>101.34533333333333</v>
      </c>
      <c r="D8" s="162">
        <f aca="true" t="shared" si="0" ref="D8:D37">(B8+C8)/2</f>
        <v>101.006</v>
      </c>
      <c r="E8" s="161">
        <v>101.6443333</v>
      </c>
      <c r="F8" s="161">
        <v>101.5486667</v>
      </c>
      <c r="G8" s="162">
        <f aca="true" t="shared" si="1" ref="G8:G37">(E8+F8)/2</f>
        <v>101.59649999999999</v>
      </c>
      <c r="H8" s="39"/>
      <c r="K8" s="43"/>
      <c r="L8" s="43"/>
      <c r="M8" s="43"/>
      <c r="N8" s="43"/>
    </row>
    <row r="9" spans="1:14" ht="12.75" customHeight="1">
      <c r="A9" s="185" t="s">
        <v>271</v>
      </c>
      <c r="B9" s="161">
        <v>101.62966666666667</v>
      </c>
      <c r="C9" s="161">
        <v>103.50683333333335</v>
      </c>
      <c r="D9" s="162">
        <f t="shared" si="0"/>
        <v>102.56825</v>
      </c>
      <c r="E9" s="161">
        <v>103.0335</v>
      </c>
      <c r="F9" s="161">
        <v>103.254666</v>
      </c>
      <c r="G9" s="162">
        <f t="shared" si="1"/>
        <v>103.144083</v>
      </c>
      <c r="H9" s="39"/>
      <c r="K9" s="43"/>
      <c r="L9" s="43"/>
      <c r="M9" s="43"/>
      <c r="N9" s="43"/>
    </row>
    <row r="10" spans="1:14" ht="12.75" customHeight="1">
      <c r="A10" s="185" t="s">
        <v>272</v>
      </c>
      <c r="B10" s="161">
        <v>101.7815</v>
      </c>
      <c r="C10" s="161">
        <v>101.9975</v>
      </c>
      <c r="D10" s="162">
        <f t="shared" si="0"/>
        <v>101.8895</v>
      </c>
      <c r="E10" s="161">
        <v>102.9375</v>
      </c>
      <c r="F10" s="161">
        <v>103.105833</v>
      </c>
      <c r="G10" s="162">
        <f t="shared" si="1"/>
        <v>103.02166650000001</v>
      </c>
      <c r="H10" s="39"/>
      <c r="K10" s="43"/>
      <c r="L10" s="43"/>
      <c r="M10" s="43"/>
      <c r="N10" s="43"/>
    </row>
    <row r="11" spans="1:14" ht="12.75" customHeight="1">
      <c r="A11" s="185" t="s">
        <v>273</v>
      </c>
      <c r="B11" s="161">
        <v>102.68</v>
      </c>
      <c r="C11" s="161">
        <v>103.24066666666666</v>
      </c>
      <c r="D11" s="162">
        <f t="shared" si="0"/>
        <v>102.96033333333332</v>
      </c>
      <c r="E11" s="161">
        <v>104.15333</v>
      </c>
      <c r="F11" s="161">
        <v>103.5518333</v>
      </c>
      <c r="G11" s="162">
        <f t="shared" si="1"/>
        <v>103.85258164999999</v>
      </c>
      <c r="H11" s="39"/>
      <c r="K11" s="43"/>
      <c r="L11" s="43"/>
      <c r="M11" s="43"/>
      <c r="N11" s="43"/>
    </row>
    <row r="12" spans="1:14" ht="12.75" customHeight="1">
      <c r="A12" s="185" t="s">
        <v>103</v>
      </c>
      <c r="B12" s="161">
        <v>100.20483333333333</v>
      </c>
      <c r="C12" s="161">
        <v>103.17033333333332</v>
      </c>
      <c r="D12" s="162">
        <f t="shared" si="0"/>
        <v>101.68758333333332</v>
      </c>
      <c r="E12" s="161">
        <v>103.8008333</v>
      </c>
      <c r="F12" s="161">
        <v>104.3858333</v>
      </c>
      <c r="G12" s="162">
        <f t="shared" si="1"/>
        <v>104.0933333</v>
      </c>
      <c r="H12" s="39"/>
      <c r="K12" s="43"/>
      <c r="L12" s="43"/>
      <c r="M12" s="43"/>
      <c r="N12" s="43"/>
    </row>
    <row r="13" spans="1:14" ht="12.75" customHeight="1">
      <c r="A13" s="185" t="s">
        <v>274</v>
      </c>
      <c r="B13" s="161">
        <v>97.9355</v>
      </c>
      <c r="C13" s="161">
        <v>103.6685</v>
      </c>
      <c r="D13" s="162">
        <f t="shared" si="0"/>
        <v>100.80199999999999</v>
      </c>
      <c r="E13" s="161">
        <v>95.2828333</v>
      </c>
      <c r="F13" s="161">
        <v>100.096333</v>
      </c>
      <c r="G13" s="162">
        <f t="shared" si="1"/>
        <v>97.68958315</v>
      </c>
      <c r="H13" s="39"/>
      <c r="K13" s="43"/>
      <c r="L13" s="43"/>
      <c r="M13" s="43"/>
      <c r="N13" s="43"/>
    </row>
    <row r="14" spans="1:14" ht="12.75" customHeight="1">
      <c r="A14" s="185" t="s">
        <v>104</v>
      </c>
      <c r="B14" s="161">
        <v>100.13033333333334</v>
      </c>
      <c r="C14" s="161">
        <v>101.908</v>
      </c>
      <c r="D14" s="162">
        <f t="shared" si="0"/>
        <v>101.01916666666668</v>
      </c>
      <c r="E14" s="161">
        <v>102.286833</v>
      </c>
      <c r="F14" s="161">
        <v>102.729833</v>
      </c>
      <c r="G14" s="162">
        <f t="shared" si="1"/>
        <v>102.508333</v>
      </c>
      <c r="H14" s="39"/>
      <c r="K14" s="43"/>
      <c r="L14" s="43"/>
      <c r="M14" s="43"/>
      <c r="N14" s="43"/>
    </row>
    <row r="15" spans="1:14" ht="12.75" customHeight="1">
      <c r="A15" s="185" t="s">
        <v>275</v>
      </c>
      <c r="B15" s="161">
        <v>102.55483333333335</v>
      </c>
      <c r="C15" s="161">
        <v>105.67033333333332</v>
      </c>
      <c r="D15" s="162">
        <f t="shared" si="0"/>
        <v>104.11258333333333</v>
      </c>
      <c r="E15" s="161">
        <v>106.6655</v>
      </c>
      <c r="F15" s="161">
        <v>106.966</v>
      </c>
      <c r="G15" s="162">
        <f t="shared" si="1"/>
        <v>106.81575</v>
      </c>
      <c r="H15" s="39"/>
      <c r="K15" s="43"/>
      <c r="L15" s="43"/>
      <c r="M15" s="43"/>
      <c r="N15" s="43"/>
    </row>
    <row r="16" spans="1:14" ht="12.75" customHeight="1">
      <c r="A16" s="185" t="s">
        <v>276</v>
      </c>
      <c r="B16" s="161">
        <v>99.9945</v>
      </c>
      <c r="C16" s="161">
        <v>102.16533333333332</v>
      </c>
      <c r="D16" s="162">
        <f t="shared" si="0"/>
        <v>101.07991666666666</v>
      </c>
      <c r="E16" s="161">
        <v>101.6451667</v>
      </c>
      <c r="F16" s="161">
        <v>102.193667</v>
      </c>
      <c r="G16" s="162">
        <f t="shared" si="1"/>
        <v>101.91941685</v>
      </c>
      <c r="H16" s="39"/>
      <c r="K16" s="43"/>
      <c r="L16" s="43"/>
      <c r="M16" s="43"/>
      <c r="N16" s="43"/>
    </row>
    <row r="17" spans="1:14" ht="12.75" customHeight="1">
      <c r="A17" s="185" t="s">
        <v>277</v>
      </c>
      <c r="B17" s="161">
        <v>100.06783333333334</v>
      </c>
      <c r="C17" s="161">
        <v>101.24466666666667</v>
      </c>
      <c r="D17" s="162">
        <f t="shared" si="0"/>
        <v>100.65625</v>
      </c>
      <c r="E17" s="161">
        <v>101.4745</v>
      </c>
      <c r="F17" s="161">
        <v>101.2195</v>
      </c>
      <c r="G17" s="162">
        <f t="shared" si="1"/>
        <v>101.34700000000001</v>
      </c>
      <c r="H17" s="37"/>
      <c r="K17" s="43"/>
      <c r="L17" s="43"/>
      <c r="M17" s="43"/>
      <c r="N17" s="43"/>
    </row>
    <row r="18" spans="1:14" ht="12.75" customHeight="1">
      <c r="A18" s="185" t="s">
        <v>278</v>
      </c>
      <c r="B18" s="161">
        <v>101.88916666666667</v>
      </c>
      <c r="C18" s="161">
        <v>101.08283333333333</v>
      </c>
      <c r="D18" s="162">
        <f t="shared" si="0"/>
        <v>101.48599999999999</v>
      </c>
      <c r="E18" s="161">
        <v>100.649833</v>
      </c>
      <c r="F18" s="161">
        <v>99.9275</v>
      </c>
      <c r="G18" s="162">
        <f t="shared" si="1"/>
        <v>100.2886665</v>
      </c>
      <c r="H18" s="37"/>
      <c r="K18" s="43"/>
      <c r="L18" s="43"/>
      <c r="M18" s="43"/>
      <c r="N18" s="43"/>
    </row>
    <row r="19" spans="1:14" ht="12.75" customHeight="1">
      <c r="A19" s="185" t="s">
        <v>279</v>
      </c>
      <c r="B19" s="161">
        <v>100.68133333333333</v>
      </c>
      <c r="C19" s="161">
        <v>100.29366666666665</v>
      </c>
      <c r="D19" s="162">
        <f t="shared" si="0"/>
        <v>100.48749999999998</v>
      </c>
      <c r="E19" s="161">
        <v>100.598</v>
      </c>
      <c r="F19" s="161">
        <v>102.385667</v>
      </c>
      <c r="G19" s="162">
        <f t="shared" si="1"/>
        <v>101.4918335</v>
      </c>
      <c r="H19" s="39"/>
      <c r="K19" s="43"/>
      <c r="L19" s="43"/>
      <c r="M19" s="43"/>
      <c r="N19" s="43"/>
    </row>
    <row r="20" spans="1:14" ht="12.75" customHeight="1">
      <c r="A20" s="185" t="s">
        <v>280</v>
      </c>
      <c r="B20" s="161">
        <v>102.49283333333334</v>
      </c>
      <c r="C20" s="161">
        <v>105.09333333333332</v>
      </c>
      <c r="D20" s="162">
        <f t="shared" si="0"/>
        <v>103.79308333333333</v>
      </c>
      <c r="E20" s="161">
        <v>108.285</v>
      </c>
      <c r="F20" s="161">
        <v>109.8376667</v>
      </c>
      <c r="G20" s="162">
        <f t="shared" si="1"/>
        <v>109.06133335</v>
      </c>
      <c r="H20" s="39"/>
      <c r="K20" s="43"/>
      <c r="L20" s="43"/>
      <c r="M20" s="43"/>
      <c r="N20" s="43"/>
    </row>
    <row r="21" spans="1:14" ht="12.75" customHeight="1">
      <c r="A21" s="185" t="s">
        <v>96</v>
      </c>
      <c r="B21" s="161">
        <v>101.80216666666666</v>
      </c>
      <c r="C21" s="161">
        <v>101.61266666666667</v>
      </c>
      <c r="D21" s="162">
        <f t="shared" si="0"/>
        <v>101.70741666666666</v>
      </c>
      <c r="E21" s="161">
        <v>103.822833</v>
      </c>
      <c r="F21" s="161">
        <v>106.491666</v>
      </c>
      <c r="G21" s="162">
        <f t="shared" si="1"/>
        <v>105.1572495</v>
      </c>
      <c r="H21" s="39"/>
      <c r="K21" s="43"/>
      <c r="L21" s="43"/>
      <c r="M21" s="43"/>
      <c r="N21" s="43"/>
    </row>
    <row r="22" spans="1:14" ht="12.75" customHeight="1">
      <c r="A22" s="185" t="s">
        <v>281</v>
      </c>
      <c r="B22" s="161">
        <v>103.78816666666667</v>
      </c>
      <c r="C22" s="161">
        <v>104.21116666666667</v>
      </c>
      <c r="D22" s="162">
        <f t="shared" si="0"/>
        <v>103.99966666666667</v>
      </c>
      <c r="E22" s="161">
        <v>100.952</v>
      </c>
      <c r="F22" s="161">
        <v>100.094</v>
      </c>
      <c r="G22" s="162">
        <f t="shared" si="1"/>
        <v>100.523</v>
      </c>
      <c r="H22" s="39"/>
      <c r="K22" s="43"/>
      <c r="L22" s="43"/>
      <c r="M22" s="43"/>
      <c r="N22" s="43"/>
    </row>
    <row r="23" spans="1:14" ht="12.75" customHeight="1">
      <c r="A23" s="185" t="s">
        <v>42</v>
      </c>
      <c r="B23" s="161">
        <v>110.95549999999999</v>
      </c>
      <c r="C23" s="161">
        <v>119.55033333333334</v>
      </c>
      <c r="D23" s="162">
        <f t="shared" si="0"/>
        <v>115.25291666666666</v>
      </c>
      <c r="E23" s="161">
        <v>118.3471667</v>
      </c>
      <c r="F23" s="161">
        <v>116.091666</v>
      </c>
      <c r="G23" s="162">
        <f t="shared" si="1"/>
        <v>117.21941635</v>
      </c>
      <c r="H23" s="39"/>
      <c r="K23" s="43"/>
      <c r="L23" s="43"/>
      <c r="M23" s="43"/>
      <c r="N23" s="43"/>
    </row>
    <row r="24" spans="1:14" ht="12.75" customHeight="1">
      <c r="A24" s="185" t="s">
        <v>282</v>
      </c>
      <c r="B24" s="161">
        <v>104.79533333333332</v>
      </c>
      <c r="C24" s="161">
        <v>103.63400000000001</v>
      </c>
      <c r="D24" s="162">
        <f t="shared" si="0"/>
        <v>104.21466666666666</v>
      </c>
      <c r="E24" s="161">
        <v>103.793833</v>
      </c>
      <c r="F24" s="161">
        <v>104.597666</v>
      </c>
      <c r="G24" s="162">
        <f t="shared" si="1"/>
        <v>104.1957495</v>
      </c>
      <c r="H24" s="39"/>
      <c r="K24" s="43"/>
      <c r="L24" s="43"/>
      <c r="M24" s="43"/>
      <c r="N24" s="43"/>
    </row>
    <row r="25" spans="1:14" ht="12.75" customHeight="1">
      <c r="A25" s="185" t="s">
        <v>283</v>
      </c>
      <c r="B25" s="161">
        <v>99.29566666666666</v>
      </c>
      <c r="C25" s="161">
        <v>106.1655</v>
      </c>
      <c r="D25" s="162">
        <f t="shared" si="0"/>
        <v>102.73058333333333</v>
      </c>
      <c r="E25" s="161">
        <v>122.611666</v>
      </c>
      <c r="F25" s="161">
        <v>123.953</v>
      </c>
      <c r="G25" s="162">
        <f t="shared" si="1"/>
        <v>123.282333</v>
      </c>
      <c r="H25" s="39"/>
      <c r="K25" s="43"/>
      <c r="L25" s="43"/>
      <c r="M25" s="43"/>
      <c r="N25" s="43"/>
    </row>
    <row r="26" spans="1:14" ht="12.75" customHeight="1">
      <c r="A26" s="185" t="s">
        <v>54</v>
      </c>
      <c r="B26" s="161">
        <v>102.27383333333334</v>
      </c>
      <c r="C26" s="161">
        <v>106.86366666666667</v>
      </c>
      <c r="D26" s="162">
        <f t="shared" si="0"/>
        <v>104.56875000000001</v>
      </c>
      <c r="E26" s="161">
        <v>109.669333</v>
      </c>
      <c r="F26" s="161">
        <v>120.0225</v>
      </c>
      <c r="G26" s="162">
        <f t="shared" si="1"/>
        <v>114.84591649999999</v>
      </c>
      <c r="H26" s="39"/>
      <c r="K26" s="43"/>
      <c r="L26" s="43"/>
      <c r="M26" s="43"/>
      <c r="N26" s="43"/>
    </row>
    <row r="27" spans="1:14" ht="12.75" customHeight="1">
      <c r="A27" s="185" t="s">
        <v>105</v>
      </c>
      <c r="B27" s="161">
        <v>102.13283333333334</v>
      </c>
      <c r="C27" s="161">
        <v>103.52733333333332</v>
      </c>
      <c r="D27" s="162">
        <f t="shared" si="0"/>
        <v>102.83008333333333</v>
      </c>
      <c r="E27" s="161">
        <v>105.8216666</v>
      </c>
      <c r="F27" s="161">
        <v>108.1695</v>
      </c>
      <c r="G27" s="162">
        <f t="shared" si="1"/>
        <v>106.99558329999999</v>
      </c>
      <c r="H27" s="39"/>
      <c r="K27" s="43"/>
      <c r="L27" s="43"/>
      <c r="M27" s="43"/>
      <c r="N27" s="43"/>
    </row>
    <row r="28" spans="1:14" ht="12.75" customHeight="1">
      <c r="A28" s="185" t="s">
        <v>106</v>
      </c>
      <c r="B28" s="161">
        <v>102.6785</v>
      </c>
      <c r="C28" s="161">
        <v>98.527</v>
      </c>
      <c r="D28" s="162">
        <f t="shared" si="0"/>
        <v>100.60275</v>
      </c>
      <c r="E28" s="161">
        <v>105.192833</v>
      </c>
      <c r="F28" s="161">
        <v>96.7575</v>
      </c>
      <c r="G28" s="162">
        <f t="shared" si="1"/>
        <v>100.9751665</v>
      </c>
      <c r="H28" s="37"/>
      <c r="K28" s="43"/>
      <c r="L28" s="43"/>
      <c r="M28" s="43"/>
      <c r="N28" s="43"/>
    </row>
    <row r="29" spans="1:14" ht="12.75" customHeight="1">
      <c r="A29" s="185" t="s">
        <v>284</v>
      </c>
      <c r="B29" s="161">
        <v>103.49099999999999</v>
      </c>
      <c r="C29" s="161">
        <v>107.49916666666667</v>
      </c>
      <c r="D29" s="162">
        <f t="shared" si="0"/>
        <v>105.49508333333333</v>
      </c>
      <c r="E29" s="161">
        <v>110.6805</v>
      </c>
      <c r="F29" s="161">
        <v>111.083</v>
      </c>
      <c r="G29" s="162">
        <f t="shared" si="1"/>
        <v>110.88175</v>
      </c>
      <c r="H29" s="37"/>
      <c r="K29" s="43"/>
      <c r="L29" s="43"/>
      <c r="M29" s="43"/>
      <c r="N29" s="43"/>
    </row>
    <row r="30" spans="1:14" ht="12.75" customHeight="1">
      <c r="A30" s="185" t="s">
        <v>285</v>
      </c>
      <c r="B30" s="161">
        <v>101.915</v>
      </c>
      <c r="C30" s="161">
        <v>103.29916666666668</v>
      </c>
      <c r="D30" s="162">
        <f t="shared" si="0"/>
        <v>102.60708333333335</v>
      </c>
      <c r="E30" s="161">
        <v>105.1795</v>
      </c>
      <c r="F30" s="161">
        <v>107.14</v>
      </c>
      <c r="G30" s="162">
        <f t="shared" si="1"/>
        <v>106.15975</v>
      </c>
      <c r="H30" s="37"/>
      <c r="K30" s="43"/>
      <c r="L30" s="43"/>
      <c r="M30" s="43"/>
      <c r="N30" s="43"/>
    </row>
    <row r="31" spans="1:14" ht="12.75" customHeight="1">
      <c r="A31" s="185" t="s">
        <v>107</v>
      </c>
      <c r="B31" s="161">
        <v>92.89316666666666</v>
      </c>
      <c r="C31" s="161">
        <v>100.052</v>
      </c>
      <c r="D31" s="162">
        <f t="shared" si="0"/>
        <v>96.47258333333333</v>
      </c>
      <c r="E31" s="161">
        <v>113.674333</v>
      </c>
      <c r="F31" s="161">
        <v>118.349166</v>
      </c>
      <c r="G31" s="162">
        <f t="shared" si="1"/>
        <v>116.01174950000001</v>
      </c>
      <c r="H31" s="39"/>
      <c r="K31" s="43"/>
      <c r="L31" s="43"/>
      <c r="M31" s="43"/>
      <c r="N31" s="43"/>
    </row>
    <row r="32" spans="1:14" ht="12.75" customHeight="1">
      <c r="A32" s="185" t="s">
        <v>48</v>
      </c>
      <c r="B32" s="161">
        <v>104.14166666666667</v>
      </c>
      <c r="C32" s="161">
        <v>105.71316666666667</v>
      </c>
      <c r="D32" s="162">
        <f t="shared" si="0"/>
        <v>104.92741666666666</v>
      </c>
      <c r="E32" s="161">
        <v>106.182333</v>
      </c>
      <c r="F32" s="161">
        <v>104.249333</v>
      </c>
      <c r="G32" s="162">
        <f t="shared" si="1"/>
        <v>105.215833</v>
      </c>
      <c r="H32" s="39"/>
      <c r="K32" s="43"/>
      <c r="L32" s="43"/>
      <c r="M32" s="43"/>
      <c r="N32" s="43"/>
    </row>
    <row r="33" spans="1:14" ht="12.75" customHeight="1">
      <c r="A33" s="185" t="s">
        <v>108</v>
      </c>
      <c r="B33" s="161">
        <v>105.38</v>
      </c>
      <c r="C33" s="161">
        <v>105.67616666666667</v>
      </c>
      <c r="D33" s="162">
        <f t="shared" si="0"/>
        <v>105.52808333333334</v>
      </c>
      <c r="E33" s="161">
        <v>105.693833</v>
      </c>
      <c r="F33" s="161">
        <v>104.8955</v>
      </c>
      <c r="G33" s="162">
        <f t="shared" si="1"/>
        <v>105.2946665</v>
      </c>
      <c r="H33" s="39"/>
      <c r="K33" s="43"/>
      <c r="L33" s="43"/>
      <c r="M33" s="43"/>
      <c r="N33" s="43"/>
    </row>
    <row r="34" spans="1:36" ht="12.75" customHeight="1">
      <c r="A34" s="185" t="s">
        <v>109</v>
      </c>
      <c r="B34" s="161">
        <v>102.17433333333332</v>
      </c>
      <c r="C34" s="161">
        <v>100.8965</v>
      </c>
      <c r="D34" s="162">
        <f t="shared" si="0"/>
        <v>101.53541666666666</v>
      </c>
      <c r="E34" s="161">
        <v>103.6315</v>
      </c>
      <c r="F34" s="161">
        <v>103.1691667</v>
      </c>
      <c r="G34" s="162">
        <f t="shared" si="1"/>
        <v>103.40033335000001</v>
      </c>
      <c r="H34" s="39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spans="1:36" ht="12.75" customHeight="1">
      <c r="A35" s="185" t="s">
        <v>286</v>
      </c>
      <c r="B35" s="161">
        <v>99.7475</v>
      </c>
      <c r="C35" s="161">
        <v>99.92333333333333</v>
      </c>
      <c r="D35" s="162">
        <f t="shared" si="0"/>
        <v>99.83541666666667</v>
      </c>
      <c r="E35" s="161">
        <v>99.9498333</v>
      </c>
      <c r="F35" s="161">
        <v>101.0081667</v>
      </c>
      <c r="G35" s="162">
        <f t="shared" si="1"/>
        <v>100.479</v>
      </c>
      <c r="H35" s="39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</row>
    <row r="36" spans="1:36" ht="12.75" customHeight="1">
      <c r="A36" s="185" t="s">
        <v>287</v>
      </c>
      <c r="B36" s="161">
        <v>102.58550000000001</v>
      </c>
      <c r="C36" s="161">
        <v>104.95266666666667</v>
      </c>
      <c r="D36" s="162">
        <f t="shared" si="0"/>
        <v>103.76908333333334</v>
      </c>
      <c r="E36" s="161">
        <v>109.0555</v>
      </c>
      <c r="F36" s="161">
        <v>109.796167</v>
      </c>
      <c r="G36" s="162">
        <f t="shared" si="1"/>
        <v>109.4258335</v>
      </c>
      <c r="H36" s="39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</row>
    <row r="37" spans="1:36" ht="12.75" customHeight="1">
      <c r="A37" s="185" t="s">
        <v>288</v>
      </c>
      <c r="B37" s="161">
        <v>101.24150000000002</v>
      </c>
      <c r="C37" s="161">
        <v>102.5505</v>
      </c>
      <c r="D37" s="162">
        <f t="shared" si="0"/>
        <v>101.89600000000002</v>
      </c>
      <c r="E37" s="161">
        <v>103.388833</v>
      </c>
      <c r="F37" s="161">
        <v>103.237833</v>
      </c>
      <c r="G37" s="162">
        <f t="shared" si="1"/>
        <v>103.313333</v>
      </c>
      <c r="H37" s="39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</row>
    <row r="38" spans="1:36" ht="12.75" customHeight="1">
      <c r="A38" s="185"/>
      <c r="B38" s="161"/>
      <c r="C38" s="161"/>
      <c r="D38" s="162"/>
      <c r="E38" s="161"/>
      <c r="F38" s="161"/>
      <c r="G38" s="162"/>
      <c r="H38" s="39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</row>
    <row r="39" spans="1:14" ht="12.75" customHeight="1">
      <c r="A39" s="186" t="s">
        <v>149</v>
      </c>
      <c r="B39" s="181">
        <v>102.3306667</v>
      </c>
      <c r="C39" s="181">
        <v>103.774333</v>
      </c>
      <c r="D39" s="182">
        <f>(B39+C39)/2</f>
        <v>103.05249985</v>
      </c>
      <c r="E39" s="181">
        <v>105.713</v>
      </c>
      <c r="F39" s="181">
        <v>106.738</v>
      </c>
      <c r="G39" s="182">
        <f>(E39+F39)/2</f>
        <v>106.2255</v>
      </c>
      <c r="H39" s="39"/>
      <c r="K39" s="43"/>
      <c r="L39" s="43"/>
      <c r="M39" s="43"/>
      <c r="N39" s="43"/>
    </row>
    <row r="40" spans="1:14" ht="12.75" customHeight="1">
      <c r="A40" s="186" t="s">
        <v>150</v>
      </c>
      <c r="B40" s="181">
        <v>101.64833</v>
      </c>
      <c r="C40" s="181">
        <v>103.0041667</v>
      </c>
      <c r="D40" s="182">
        <f>(B40+C40)/2</f>
        <v>102.32624835</v>
      </c>
      <c r="E40" s="181">
        <v>104.7488</v>
      </c>
      <c r="F40" s="181">
        <v>105.624</v>
      </c>
      <c r="G40" s="182">
        <f>(E40+F40)/2</f>
        <v>105.18639999999999</v>
      </c>
      <c r="H40" s="39"/>
      <c r="K40" s="43"/>
      <c r="L40" s="43"/>
      <c r="M40" s="43"/>
      <c r="N40" s="43"/>
    </row>
    <row r="41" spans="1:14" ht="12.75" customHeight="1">
      <c r="A41" s="186" t="s">
        <v>148</v>
      </c>
      <c r="B41" s="167">
        <v>101.6851667</v>
      </c>
      <c r="C41" s="167">
        <v>102.954667</v>
      </c>
      <c r="D41" s="168">
        <f>(B41+C41)/2</f>
        <v>102.31991685</v>
      </c>
      <c r="E41" s="167">
        <v>104.4748</v>
      </c>
      <c r="F41" s="167">
        <v>105.241</v>
      </c>
      <c r="G41" s="168">
        <f>(E41+F41)/2</f>
        <v>104.8579</v>
      </c>
      <c r="H41" s="39"/>
      <c r="K41" s="43"/>
      <c r="L41" s="43"/>
      <c r="M41" s="43"/>
      <c r="N41" s="43"/>
    </row>
    <row r="42" spans="1:14" ht="12.75" customHeight="1">
      <c r="A42" s="186" t="s">
        <v>97</v>
      </c>
      <c r="B42" s="167">
        <v>101.3493</v>
      </c>
      <c r="C42" s="167">
        <v>103.185166</v>
      </c>
      <c r="D42" s="168">
        <f>(B42+C42)/2</f>
        <v>102.267233</v>
      </c>
      <c r="E42" s="167">
        <v>105.2235</v>
      </c>
      <c r="F42" s="167">
        <v>106.586</v>
      </c>
      <c r="G42" s="168">
        <f>(E42+F42)/2</f>
        <v>105.90475</v>
      </c>
      <c r="H42" s="39"/>
      <c r="K42" s="43"/>
      <c r="L42" s="43"/>
      <c r="M42" s="43"/>
      <c r="N42" s="43"/>
    </row>
    <row r="43" spans="1:14" ht="12.75" customHeight="1">
      <c r="A43" s="186"/>
      <c r="B43" s="167"/>
      <c r="C43" s="167"/>
      <c r="D43" s="168"/>
      <c r="E43" s="167"/>
      <c r="F43" s="167"/>
      <c r="G43" s="168"/>
      <c r="H43" s="39"/>
      <c r="K43" s="43"/>
      <c r="L43" s="43"/>
      <c r="M43" s="43"/>
      <c r="N43" s="43"/>
    </row>
    <row r="44" spans="1:14" ht="12.75" customHeight="1" thickBot="1">
      <c r="A44" s="171" t="s">
        <v>175</v>
      </c>
      <c r="B44" s="172">
        <v>101.439833</v>
      </c>
      <c r="C44" s="172">
        <v>103.452167</v>
      </c>
      <c r="D44" s="173">
        <f>(B44+C44)/2</f>
        <v>102.446</v>
      </c>
      <c r="E44" s="172">
        <v>103.6392</v>
      </c>
      <c r="F44" s="172">
        <v>104.139</v>
      </c>
      <c r="G44" s="173">
        <f>(E44+F44)/2</f>
        <v>103.8891</v>
      </c>
      <c r="H44" s="39"/>
      <c r="K44" s="43"/>
      <c r="L44" s="43"/>
      <c r="M44" s="43"/>
      <c r="N44" s="43"/>
    </row>
    <row r="45" spans="1:7" ht="12.75">
      <c r="A45" s="187" t="s">
        <v>37</v>
      </c>
      <c r="B45" s="187"/>
      <c r="C45" s="187"/>
      <c r="D45" s="187"/>
      <c r="E45" s="187"/>
      <c r="F45" s="187"/>
      <c r="G45" s="187"/>
    </row>
  </sheetData>
  <mergeCells count="5">
    <mergeCell ref="A1:G1"/>
    <mergeCell ref="A5:A6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O9"/>
  <sheetViews>
    <sheetView showGridLines="0" view="pageBreakPreview" zoomScale="65" zoomScaleNormal="75" zoomScaleSheetLayoutView="65" workbookViewId="0" topLeftCell="A1">
      <selection activeCell="F38" sqref="F38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23" customFormat="1" ht="18">
      <c r="A1" s="379" t="s">
        <v>170</v>
      </c>
      <c r="B1" s="379"/>
      <c r="C1" s="379"/>
      <c r="D1" s="379"/>
      <c r="E1" s="379"/>
      <c r="F1" s="379"/>
      <c r="G1" s="379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89" t="s">
        <v>338</v>
      </c>
      <c r="B3" s="389"/>
      <c r="C3" s="389"/>
      <c r="D3" s="389"/>
      <c r="E3" s="389"/>
      <c r="F3" s="389"/>
      <c r="G3" s="389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8" s="15" customFormat="1" ht="12.75">
      <c r="A5" s="459" t="s">
        <v>123</v>
      </c>
      <c r="B5" s="461">
        <v>2012</v>
      </c>
      <c r="C5" s="462"/>
      <c r="D5" s="463"/>
      <c r="E5" s="461">
        <v>2013</v>
      </c>
      <c r="F5" s="462"/>
      <c r="G5" s="463"/>
      <c r="H5" s="38"/>
    </row>
    <row r="6" spans="1:8" s="15" customFormat="1" ht="13.5" thickBot="1">
      <c r="A6" s="460"/>
      <c r="B6" s="188" t="s">
        <v>28</v>
      </c>
      <c r="C6" s="188" t="s">
        <v>29</v>
      </c>
      <c r="D6" s="189" t="s">
        <v>30</v>
      </c>
      <c r="E6" s="188" t="s">
        <v>28</v>
      </c>
      <c r="F6" s="188" t="s">
        <v>29</v>
      </c>
      <c r="G6" s="189" t="s">
        <v>30</v>
      </c>
      <c r="H6" s="38"/>
    </row>
    <row r="7" spans="1:15" ht="25.5" customHeight="1">
      <c r="A7" s="184" t="s">
        <v>154</v>
      </c>
      <c r="B7" s="159">
        <v>103.6495</v>
      </c>
      <c r="C7" s="159">
        <v>106.63566666666667</v>
      </c>
      <c r="D7" s="160">
        <f>(B7+C7)/2</f>
        <v>105.14258333333333</v>
      </c>
      <c r="E7" s="159">
        <v>112.365833</v>
      </c>
      <c r="F7" s="159">
        <v>112.631</v>
      </c>
      <c r="G7" s="160">
        <f>(E7+F7)/2</f>
        <v>112.49841649999999</v>
      </c>
      <c r="H7" s="39"/>
      <c r="K7" s="43"/>
      <c r="L7" s="43"/>
      <c r="M7" s="43"/>
      <c r="N7" s="43"/>
      <c r="O7" s="43"/>
    </row>
    <row r="8" spans="1:15" ht="21.75" customHeight="1" thickBot="1">
      <c r="A8" s="190" t="s">
        <v>155</v>
      </c>
      <c r="B8" s="179">
        <v>107.72233333333334</v>
      </c>
      <c r="C8" s="179">
        <v>109.12783333333334</v>
      </c>
      <c r="D8" s="180">
        <f>(B8+C8)/2</f>
        <v>108.42508333333333</v>
      </c>
      <c r="E8" s="179">
        <v>112.708167</v>
      </c>
      <c r="F8" s="179">
        <v>113.612833</v>
      </c>
      <c r="G8" s="180">
        <f>(E8+F8)/2</f>
        <v>113.1605</v>
      </c>
      <c r="H8" s="39"/>
      <c r="K8" s="43"/>
      <c r="L8" s="43"/>
      <c r="M8" s="43"/>
      <c r="N8" s="43"/>
      <c r="O8" s="43"/>
    </row>
    <row r="9" spans="1:7" ht="12.75">
      <c r="A9" s="187" t="s">
        <v>37</v>
      </c>
      <c r="B9" s="187"/>
      <c r="C9" s="187"/>
      <c r="D9" s="187"/>
      <c r="E9" s="187"/>
      <c r="F9" s="187"/>
      <c r="G9" s="187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J46"/>
  <sheetViews>
    <sheetView showGridLines="0" view="pageBreakPreview" zoomScale="75" zoomScaleNormal="75" zoomScaleSheetLayoutView="75" workbookViewId="0" topLeftCell="A19">
      <selection activeCell="B45" sqref="B45"/>
    </sheetView>
  </sheetViews>
  <sheetFormatPr defaultColWidth="11.421875" defaultRowHeight="12.75"/>
  <cols>
    <col min="1" max="1" width="46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79" t="s">
        <v>170</v>
      </c>
      <c r="B1" s="379"/>
      <c r="C1" s="379"/>
      <c r="D1" s="379"/>
      <c r="E1" s="30"/>
      <c r="F1" s="30"/>
      <c r="G1" s="30"/>
    </row>
    <row r="2" ht="12.75" customHeight="1"/>
    <row r="3" spans="1:10" ht="15" customHeight="1">
      <c r="A3" s="389" t="s">
        <v>208</v>
      </c>
      <c r="B3" s="389"/>
      <c r="C3" s="389"/>
      <c r="D3" s="389"/>
      <c r="E3" s="65"/>
      <c r="F3" s="65"/>
      <c r="G3" s="65"/>
      <c r="H3" s="65"/>
      <c r="I3" s="65"/>
      <c r="J3" s="14"/>
    </row>
    <row r="4" spans="1:10" ht="15" customHeight="1">
      <c r="A4" s="389" t="s">
        <v>339</v>
      </c>
      <c r="B4" s="389"/>
      <c r="C4" s="389"/>
      <c r="D4" s="389"/>
      <c r="E4" s="65"/>
      <c r="F4" s="65"/>
      <c r="G4" s="65"/>
      <c r="H4" s="65"/>
      <c r="I4" s="65"/>
      <c r="J4" s="1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21" customHeight="1">
      <c r="A6" s="459" t="s">
        <v>123</v>
      </c>
      <c r="B6" s="465" t="s">
        <v>383</v>
      </c>
      <c r="C6" s="466"/>
      <c r="D6" s="467"/>
    </row>
    <row r="7" spans="1:5" ht="21.75" customHeight="1" thickBot="1">
      <c r="A7" s="464"/>
      <c r="B7" s="327" t="s">
        <v>28</v>
      </c>
      <c r="C7" s="327" t="s">
        <v>29</v>
      </c>
      <c r="D7" s="328" t="s">
        <v>30</v>
      </c>
      <c r="E7" s="42"/>
    </row>
    <row r="8" spans="1:4" ht="12.75" customHeight="1">
      <c r="A8" s="184" t="s">
        <v>47</v>
      </c>
      <c r="B8" s="281">
        <v>-0.34504178214865316</v>
      </c>
      <c r="C8" s="43">
        <v>0.023105587869561423</v>
      </c>
      <c r="D8" s="160">
        <f>(B8+C8)/2</f>
        <v>-0.16096809713954588</v>
      </c>
    </row>
    <row r="9" spans="1:4" ht="12.75" customHeight="1">
      <c r="A9" s="185" t="s">
        <v>46</v>
      </c>
      <c r="B9" s="282">
        <v>0.9711920198675444</v>
      </c>
      <c r="C9" s="43">
        <v>0.20063416832217493</v>
      </c>
      <c r="D9" s="162">
        <f aca="true" t="shared" si="0" ref="D9:D45">(B9+C9)/2</f>
        <v>0.5859130940948597</v>
      </c>
    </row>
    <row r="10" spans="1:4" ht="12.75" customHeight="1">
      <c r="A10" s="185" t="s">
        <v>271</v>
      </c>
      <c r="B10" s="282">
        <v>1.3813223829000112</v>
      </c>
      <c r="C10" s="43">
        <v>-0.24362385092128866</v>
      </c>
      <c r="D10" s="162">
        <f t="shared" si="0"/>
        <v>0.5688492659893613</v>
      </c>
    </row>
    <row r="11" spans="1:4" ht="12.75" customHeight="1">
      <c r="A11" s="185" t="s">
        <v>272</v>
      </c>
      <c r="B11" s="282">
        <v>1.1357663229565353</v>
      </c>
      <c r="C11" s="43">
        <v>1.0866276134218993</v>
      </c>
      <c r="D11" s="162">
        <f t="shared" si="0"/>
        <v>1.1111969681892173</v>
      </c>
    </row>
    <row r="12" spans="1:4" ht="12.75" customHeight="1">
      <c r="A12" s="185" t="s">
        <v>273</v>
      </c>
      <c r="B12" s="282">
        <v>1.434875340864813</v>
      </c>
      <c r="C12" s="43">
        <v>0.301399287102637</v>
      </c>
      <c r="D12" s="162">
        <f t="shared" si="0"/>
        <v>0.868137313983725</v>
      </c>
    </row>
    <row r="13" spans="1:4" ht="12.75" customHeight="1">
      <c r="A13" s="185" t="s">
        <v>103</v>
      </c>
      <c r="B13" s="282">
        <v>3.588649216854145</v>
      </c>
      <c r="C13" s="43">
        <v>1.1781487249241713</v>
      </c>
      <c r="D13" s="162">
        <f t="shared" si="0"/>
        <v>2.383398970889158</v>
      </c>
    </row>
    <row r="14" spans="1:4" ht="12.75" customHeight="1">
      <c r="A14" s="185" t="s">
        <v>274</v>
      </c>
      <c r="B14" s="282">
        <v>-2.7085854465439105</v>
      </c>
      <c r="C14" s="43">
        <v>-3.4457593193689435</v>
      </c>
      <c r="D14" s="162">
        <f t="shared" si="0"/>
        <v>-3.077172382956427</v>
      </c>
    </row>
    <row r="15" spans="1:4" ht="12.75" customHeight="1">
      <c r="A15" s="185" t="s">
        <v>104</v>
      </c>
      <c r="B15" s="282">
        <v>2.1536926871976805</v>
      </c>
      <c r="C15" s="43">
        <v>0.806446010126779</v>
      </c>
      <c r="D15" s="162">
        <f t="shared" si="0"/>
        <v>1.4800693486622296</v>
      </c>
    </row>
    <row r="16" spans="1:4" ht="12.75" customHeight="1">
      <c r="A16" s="185" t="s">
        <v>275</v>
      </c>
      <c r="B16" s="282">
        <v>4.008262246700524</v>
      </c>
      <c r="C16" s="43">
        <v>1.2261404178403996</v>
      </c>
      <c r="D16" s="162">
        <f t="shared" si="0"/>
        <v>2.617201332270462</v>
      </c>
    </row>
    <row r="17" spans="1:4" ht="12.75" customHeight="1">
      <c r="A17" s="185" t="s">
        <v>276</v>
      </c>
      <c r="B17" s="282">
        <v>1.6507574916620436</v>
      </c>
      <c r="C17" s="43">
        <v>0.02773315149302049</v>
      </c>
      <c r="D17" s="162">
        <f t="shared" si="0"/>
        <v>0.8392453215775321</v>
      </c>
    </row>
    <row r="18" spans="1:4" ht="12.75" customHeight="1">
      <c r="A18" s="185" t="s">
        <v>277</v>
      </c>
      <c r="B18" s="282">
        <v>1.4057131245971477</v>
      </c>
      <c r="C18" s="43">
        <v>-0.024857276432679133</v>
      </c>
      <c r="D18" s="162">
        <f t="shared" si="0"/>
        <v>0.6904279240822343</v>
      </c>
    </row>
    <row r="19" spans="1:4" ht="12.75" customHeight="1">
      <c r="A19" s="185" t="s">
        <v>278</v>
      </c>
      <c r="B19" s="282">
        <v>-1.216354699142042</v>
      </c>
      <c r="C19" s="43">
        <v>-1.1429570138022098</v>
      </c>
      <c r="D19" s="162">
        <f t="shared" si="0"/>
        <v>-1.179655856472126</v>
      </c>
    </row>
    <row r="20" spans="1:4" ht="12.75" customHeight="1">
      <c r="A20" s="185" t="s">
        <v>279</v>
      </c>
      <c r="B20" s="282">
        <v>-0.08276939783607216</v>
      </c>
      <c r="C20" s="43">
        <v>2.085874814295365</v>
      </c>
      <c r="D20" s="162">
        <f t="shared" si="0"/>
        <v>1.0015527082296465</v>
      </c>
    </row>
    <row r="21" spans="1:4" ht="12.75" customHeight="1">
      <c r="A21" s="185" t="s">
        <v>280</v>
      </c>
      <c r="B21" s="282">
        <v>5.651289439749439</v>
      </c>
      <c r="C21" s="43">
        <v>4.514399930220769</v>
      </c>
      <c r="D21" s="162">
        <f t="shared" si="0"/>
        <v>5.082844684985104</v>
      </c>
    </row>
    <row r="22" spans="1:4" ht="12.75" customHeight="1">
      <c r="A22" s="185" t="s">
        <v>96</v>
      </c>
      <c r="B22" s="282">
        <v>1.9848952134286648</v>
      </c>
      <c r="C22" s="43">
        <v>4.801566077719962</v>
      </c>
      <c r="D22" s="162">
        <f t="shared" si="0"/>
        <v>3.3932306455743135</v>
      </c>
    </row>
    <row r="23" spans="1:4" ht="12.75" customHeight="1">
      <c r="A23" s="185" t="s">
        <v>281</v>
      </c>
      <c r="B23" s="282">
        <v>-2.7326493546952246</v>
      </c>
      <c r="C23" s="43">
        <v>-3.9507922215629576</v>
      </c>
      <c r="D23" s="162">
        <f t="shared" si="0"/>
        <v>-3.3417207881290913</v>
      </c>
    </row>
    <row r="24" spans="1:4" ht="12.75" customHeight="1">
      <c r="A24" s="185" t="s">
        <v>42</v>
      </c>
      <c r="B24" s="282">
        <v>6.661829922806907</v>
      </c>
      <c r="C24" s="43">
        <v>-2.8930637304789375</v>
      </c>
      <c r="D24" s="162">
        <f t="shared" si="0"/>
        <v>1.884383096163985</v>
      </c>
    </row>
    <row r="25" spans="1:4" ht="12.75" customHeight="1">
      <c r="A25" s="185" t="s">
        <v>282</v>
      </c>
      <c r="B25" s="282">
        <v>-0.9556726444561572</v>
      </c>
      <c r="C25" s="43">
        <v>0.9298743655556952</v>
      </c>
      <c r="D25" s="162">
        <f t="shared" si="0"/>
        <v>-0.012899139450230968</v>
      </c>
    </row>
    <row r="26" spans="1:4" ht="12.75" customHeight="1">
      <c r="A26" s="185" t="s">
        <v>283</v>
      </c>
      <c r="B26" s="282">
        <v>23.48138656604686</v>
      </c>
      <c r="C26" s="43">
        <v>16.754501226858075</v>
      </c>
      <c r="D26" s="162">
        <f t="shared" si="0"/>
        <v>20.117943896452466</v>
      </c>
    </row>
    <row r="27" spans="1:4" ht="12.75" customHeight="1">
      <c r="A27" s="185" t="s">
        <v>54</v>
      </c>
      <c r="B27" s="282">
        <v>7.231077026870657</v>
      </c>
      <c r="C27" s="43">
        <v>12.313664450967106</v>
      </c>
      <c r="D27" s="162">
        <f t="shared" si="0"/>
        <v>9.772370738918882</v>
      </c>
    </row>
    <row r="28" spans="1:4" ht="12.75" customHeight="1">
      <c r="A28" s="185" t="s">
        <v>105</v>
      </c>
      <c r="B28" s="282">
        <v>3.6117996008466062</v>
      </c>
      <c r="C28" s="43">
        <v>4.484001004565638</v>
      </c>
      <c r="D28" s="162">
        <f t="shared" si="0"/>
        <v>4.047900302706122</v>
      </c>
    </row>
    <row r="29" spans="1:4" ht="12.75" customHeight="1">
      <c r="A29" s="185" t="s">
        <v>106</v>
      </c>
      <c r="B29" s="282">
        <v>2.4487434078214947</v>
      </c>
      <c r="C29" s="43">
        <v>-1.795954408436274</v>
      </c>
      <c r="D29" s="162">
        <f t="shared" si="0"/>
        <v>0.32639449969261036</v>
      </c>
    </row>
    <row r="30" spans="1:4" ht="12.75" customHeight="1">
      <c r="A30" s="185" t="s">
        <v>284</v>
      </c>
      <c r="B30" s="282">
        <v>6.9469808968895945</v>
      </c>
      <c r="C30" s="43">
        <v>3.3338242932115727</v>
      </c>
      <c r="D30" s="162">
        <f t="shared" si="0"/>
        <v>5.140402595050584</v>
      </c>
    </row>
    <row r="31" spans="1:4" ht="12.75" customHeight="1">
      <c r="A31" s="185" t="s">
        <v>285</v>
      </c>
      <c r="B31" s="282">
        <v>3.203159495658144</v>
      </c>
      <c r="C31" s="43">
        <v>3.7181648770964477</v>
      </c>
      <c r="D31" s="162">
        <f t="shared" si="0"/>
        <v>3.460662186377296</v>
      </c>
    </row>
    <row r="32" spans="1:4" ht="12.75" customHeight="1">
      <c r="A32" s="185" t="s">
        <v>107</v>
      </c>
      <c r="B32" s="282">
        <v>22.371038773932078</v>
      </c>
      <c r="C32" s="43">
        <v>18.287656418662284</v>
      </c>
      <c r="D32" s="162">
        <f t="shared" si="0"/>
        <v>20.329347596297183</v>
      </c>
    </row>
    <row r="33" spans="1:4" ht="12.75" customHeight="1">
      <c r="A33" s="185" t="s">
        <v>48</v>
      </c>
      <c r="B33" s="282">
        <v>1.9595099623909744</v>
      </c>
      <c r="C33" s="43">
        <v>-1.384722180617684</v>
      </c>
      <c r="D33" s="162">
        <f t="shared" si="0"/>
        <v>0.28739389088664524</v>
      </c>
    </row>
    <row r="34" spans="1:4" ht="12.75" customHeight="1">
      <c r="A34" s="185" t="s">
        <v>108</v>
      </c>
      <c r="B34" s="282">
        <v>0.29781078003416445</v>
      </c>
      <c r="C34" s="43">
        <v>-0.7387348456053721</v>
      </c>
      <c r="D34" s="162">
        <f t="shared" si="0"/>
        <v>-0.2204620327856038</v>
      </c>
    </row>
    <row r="35" spans="1:4" ht="12.75" customHeight="1">
      <c r="A35" s="185" t="s">
        <v>109</v>
      </c>
      <c r="B35" s="282">
        <v>1.4261572541049254</v>
      </c>
      <c r="C35" s="43">
        <v>2.2524732770710596</v>
      </c>
      <c r="D35" s="162">
        <f t="shared" si="0"/>
        <v>1.8393152655879925</v>
      </c>
    </row>
    <row r="36" spans="1:4" ht="12.75" customHeight="1">
      <c r="A36" s="185" t="s">
        <v>286</v>
      </c>
      <c r="B36" s="282">
        <v>0.20284548484923662</v>
      </c>
      <c r="C36" s="43">
        <v>1.0856657103779614</v>
      </c>
      <c r="D36" s="162">
        <f t="shared" si="0"/>
        <v>0.6442555976135991</v>
      </c>
    </row>
    <row r="37" spans="1:4" ht="12.75">
      <c r="A37" s="185" t="s">
        <v>287</v>
      </c>
      <c r="B37" s="282">
        <v>6.3069342158492026</v>
      </c>
      <c r="C37" s="43">
        <v>4.614937844996783</v>
      </c>
      <c r="D37" s="162">
        <f t="shared" si="0"/>
        <v>5.460936030422992</v>
      </c>
    </row>
    <row r="38" spans="1:4" ht="14.25" customHeight="1">
      <c r="A38" s="185" t="s">
        <v>288</v>
      </c>
      <c r="B38" s="282">
        <v>2.121000775373724</v>
      </c>
      <c r="C38" s="43">
        <v>0.6702385653897303</v>
      </c>
      <c r="D38" s="162">
        <f t="shared" si="0"/>
        <v>1.395619670381727</v>
      </c>
    </row>
    <row r="39" spans="1:4" ht="12.75">
      <c r="A39" s="185"/>
      <c r="B39" s="161"/>
      <c r="C39" s="161"/>
      <c r="D39" s="162"/>
    </row>
    <row r="40" spans="1:4" ht="12.75">
      <c r="A40" s="186" t="s">
        <v>149</v>
      </c>
      <c r="B40" s="181">
        <v>3.305297824273825</v>
      </c>
      <c r="C40" s="181">
        <v>2.855876703153564</v>
      </c>
      <c r="D40" s="162">
        <f t="shared" si="0"/>
        <v>3.080587263713695</v>
      </c>
    </row>
    <row r="41" spans="1:4" ht="12.75">
      <c r="A41" s="186" t="s">
        <v>150</v>
      </c>
      <c r="B41" s="181">
        <v>3.050192757716729</v>
      </c>
      <c r="C41" s="181">
        <v>2.543424585560961</v>
      </c>
      <c r="D41" s="162">
        <f t="shared" si="0"/>
        <v>2.796808671638845</v>
      </c>
    </row>
    <row r="42" spans="1:4" ht="12.75">
      <c r="A42" s="186" t="s">
        <v>148</v>
      </c>
      <c r="B42" s="167">
        <v>2.7434023963693868</v>
      </c>
      <c r="C42" s="167">
        <v>2.220718172979957</v>
      </c>
      <c r="D42" s="162">
        <f t="shared" si="0"/>
        <v>2.482060284674672</v>
      </c>
    </row>
    <row r="43" spans="1:4" ht="12.75">
      <c r="A43" s="186" t="s">
        <v>97</v>
      </c>
      <c r="B43" s="167">
        <v>3.822621369856528</v>
      </c>
      <c r="C43" s="167">
        <v>3.2958555302416275</v>
      </c>
      <c r="D43" s="162">
        <f t="shared" si="0"/>
        <v>3.5592384500490777</v>
      </c>
    </row>
    <row r="44" spans="1:4" ht="12.75">
      <c r="A44" s="186"/>
      <c r="B44" s="167"/>
      <c r="C44" s="167"/>
      <c r="D44" s="162"/>
    </row>
    <row r="45" spans="1:9" ht="13.5" thickBot="1">
      <c r="A45" s="171" t="s">
        <v>175</v>
      </c>
      <c r="B45" s="172">
        <v>2.168149271302536</v>
      </c>
      <c r="C45" s="172">
        <v>0.6639135939994305</v>
      </c>
      <c r="D45" s="180">
        <f t="shared" si="0"/>
        <v>1.4160314326509833</v>
      </c>
      <c r="E45" s="22"/>
      <c r="F45" s="22"/>
      <c r="G45" s="22"/>
      <c r="H45" s="22"/>
      <c r="I45" s="22"/>
    </row>
    <row r="46" spans="1:7" ht="12.75">
      <c r="A46" s="187" t="s">
        <v>37</v>
      </c>
      <c r="B46" s="187"/>
      <c r="C46" s="187"/>
      <c r="D46" s="187"/>
      <c r="E46" s="33"/>
      <c r="F46" s="33"/>
      <c r="G46" s="33"/>
    </row>
  </sheetData>
  <mergeCells count="5">
    <mergeCell ref="A1:D1"/>
    <mergeCell ref="A6:A7"/>
    <mergeCell ref="B6:D6"/>
    <mergeCell ref="A4:D4"/>
    <mergeCell ref="A3:D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10"/>
  <sheetViews>
    <sheetView showGridLines="0" tabSelected="1" view="pageBreakPreview" zoomScale="75" zoomScaleNormal="75" zoomScaleSheetLayoutView="75" workbookViewId="0" topLeftCell="A1">
      <selection activeCell="E6" sqref="E6"/>
    </sheetView>
  </sheetViews>
  <sheetFormatPr defaultColWidth="11.421875" defaultRowHeight="12.75"/>
  <cols>
    <col min="1" max="1" width="45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79" t="s">
        <v>170</v>
      </c>
      <c r="B1" s="379"/>
      <c r="C1" s="379"/>
      <c r="D1" s="379"/>
      <c r="E1" s="30"/>
      <c r="F1" s="30"/>
      <c r="G1" s="30"/>
    </row>
    <row r="2" ht="12.75" customHeight="1"/>
    <row r="3" spans="1:10" ht="15" customHeight="1">
      <c r="A3" s="389" t="s">
        <v>209</v>
      </c>
      <c r="B3" s="389"/>
      <c r="C3" s="389"/>
      <c r="D3" s="389"/>
      <c r="E3" s="65"/>
      <c r="F3" s="65"/>
      <c r="G3" s="65"/>
      <c r="H3" s="65"/>
      <c r="I3" s="65"/>
      <c r="J3" s="14"/>
    </row>
    <row r="4" spans="1:10" ht="15" customHeight="1">
      <c r="A4" s="389" t="s">
        <v>339</v>
      </c>
      <c r="B4" s="389"/>
      <c r="C4" s="389"/>
      <c r="D4" s="389"/>
      <c r="E4" s="65"/>
      <c r="F4" s="65"/>
      <c r="G4" s="65"/>
      <c r="H4" s="65"/>
      <c r="I4" s="65"/>
      <c r="J4" s="1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21" customHeight="1">
      <c r="A6" s="468" t="s">
        <v>123</v>
      </c>
      <c r="B6" s="470" t="s">
        <v>383</v>
      </c>
      <c r="C6" s="471"/>
      <c r="D6" s="471"/>
    </row>
    <row r="7" spans="1:5" ht="19.5" customHeight="1" thickBot="1">
      <c r="A7" s="469"/>
      <c r="B7" s="325" t="s">
        <v>28</v>
      </c>
      <c r="C7" s="325" t="s">
        <v>29</v>
      </c>
      <c r="D7" s="326" t="s">
        <v>30</v>
      </c>
      <c r="E7" s="42"/>
    </row>
    <row r="8" spans="1:4" ht="12.75" customHeight="1">
      <c r="A8" s="184" t="s">
        <v>154</v>
      </c>
      <c r="B8" s="159">
        <v>8.409430822145781</v>
      </c>
      <c r="C8" s="159">
        <v>5.62225896901287</v>
      </c>
      <c r="D8" s="160">
        <f>(B8+C8)/2</f>
        <v>7.015844895579326</v>
      </c>
    </row>
    <row r="9" spans="1:4" ht="13.5" thickBot="1">
      <c r="A9" s="190" t="s">
        <v>155</v>
      </c>
      <c r="B9" s="179">
        <v>4.628412245062148</v>
      </c>
      <c r="C9" s="179">
        <v>4.109858621463805</v>
      </c>
      <c r="D9" s="180">
        <f>(B9+C9)/2</f>
        <v>4.369135433262977</v>
      </c>
    </row>
    <row r="10" spans="1:4" ht="12.75">
      <c r="A10" s="187" t="s">
        <v>37</v>
      </c>
      <c r="B10" s="144"/>
      <c r="C10" s="144"/>
      <c r="D10" s="144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911">
    <pageSetUpPr fitToPage="1"/>
  </sheetPr>
  <dimension ref="A1:J25"/>
  <sheetViews>
    <sheetView showGridLines="0" view="pageBreakPreview" zoomScale="75" zoomScaleNormal="75" zoomScaleSheetLayoutView="75" workbookViewId="0" topLeftCell="A1">
      <selection activeCell="A27" sqref="A27:IV51"/>
    </sheetView>
  </sheetViews>
  <sheetFormatPr defaultColWidth="11.421875" defaultRowHeight="12.75"/>
  <cols>
    <col min="1" max="1" width="16.7109375" style="3" customWidth="1"/>
    <col min="2" max="5" width="16.7109375" style="9" customWidth="1"/>
    <col min="6" max="6" width="10.7109375" style="9" customWidth="1"/>
    <col min="7" max="16384" width="11.421875" style="9" customWidth="1"/>
  </cols>
  <sheetData>
    <row r="1" spans="1:5" s="23" customFormat="1" ht="18">
      <c r="A1" s="379" t="s">
        <v>170</v>
      </c>
      <c r="B1" s="379"/>
      <c r="C1" s="379"/>
      <c r="D1" s="379"/>
      <c r="E1" s="379"/>
    </row>
    <row r="2" ht="12.75" customHeight="1"/>
    <row r="3" spans="1:5" ht="15" customHeight="1">
      <c r="A3" s="472" t="s">
        <v>210</v>
      </c>
      <c r="B3" s="472"/>
      <c r="C3" s="472"/>
      <c r="D3" s="472"/>
      <c r="E3" s="472"/>
    </row>
    <row r="4" spans="1:5" ht="15" customHeight="1">
      <c r="A4" s="472" t="s">
        <v>193</v>
      </c>
      <c r="B4" s="472"/>
      <c r="C4" s="472"/>
      <c r="D4" s="472"/>
      <c r="E4" s="472"/>
    </row>
    <row r="5" spans="1:5" ht="14.25" customHeight="1" thickBot="1">
      <c r="A5" s="191"/>
      <c r="B5" s="192"/>
      <c r="C5" s="192"/>
      <c r="D5" s="192"/>
      <c r="E5" s="192"/>
    </row>
    <row r="6" spans="1:5" ht="12.75" customHeight="1" thickBot="1">
      <c r="A6" s="196" t="s">
        <v>102</v>
      </c>
      <c r="B6" s="197" t="s">
        <v>98</v>
      </c>
      <c r="C6" s="197" t="s">
        <v>99</v>
      </c>
      <c r="D6" s="197" t="s">
        <v>100</v>
      </c>
      <c r="E6" s="198" t="s">
        <v>101</v>
      </c>
    </row>
    <row r="7" spans="1:8" ht="12.75">
      <c r="A7" s="101">
        <v>1999</v>
      </c>
      <c r="B7" s="159">
        <v>450.825</v>
      </c>
      <c r="C7" s="159">
        <v>404</v>
      </c>
      <c r="D7" s="159">
        <v>50.85</v>
      </c>
      <c r="E7" s="334">
        <f aca="true" t="shared" si="0" ref="E7:E19">D7*100/B7</f>
        <v>11.279321244385294</v>
      </c>
      <c r="G7"/>
      <c r="H7"/>
    </row>
    <row r="8" spans="1:8" ht="12.75">
      <c r="A8" s="99">
        <v>2000</v>
      </c>
      <c r="B8" s="161">
        <v>463.425</v>
      </c>
      <c r="C8" s="161">
        <v>420.2</v>
      </c>
      <c r="D8" s="161">
        <v>43.475</v>
      </c>
      <c r="E8" s="164">
        <f t="shared" si="0"/>
        <v>9.3812375249501</v>
      </c>
      <c r="G8"/>
      <c r="H8"/>
    </row>
    <row r="9" spans="1:8" ht="12.75">
      <c r="A9" s="99">
        <v>2001</v>
      </c>
      <c r="B9" s="161">
        <v>480.9</v>
      </c>
      <c r="C9" s="161">
        <v>436.8</v>
      </c>
      <c r="D9" s="161">
        <v>43.725</v>
      </c>
      <c r="E9" s="164">
        <f t="shared" si="0"/>
        <v>9.092326887086713</v>
      </c>
      <c r="G9"/>
      <c r="H9"/>
    </row>
    <row r="10" spans="1:8" ht="12.75">
      <c r="A10" s="99">
        <v>2002</v>
      </c>
      <c r="B10" s="161">
        <v>489.575</v>
      </c>
      <c r="C10" s="161">
        <v>441</v>
      </c>
      <c r="D10" s="161">
        <v>47.8</v>
      </c>
      <c r="E10" s="164">
        <f t="shared" si="0"/>
        <v>9.763570443752235</v>
      </c>
      <c r="G10"/>
      <c r="H10"/>
    </row>
    <row r="11" spans="1:8" ht="12.75">
      <c r="A11" s="99">
        <v>2003</v>
      </c>
      <c r="B11" s="161">
        <v>504</v>
      </c>
      <c r="C11" s="161">
        <v>451.5</v>
      </c>
      <c r="D11" s="161">
        <v>54</v>
      </c>
      <c r="E11" s="164">
        <f t="shared" si="0"/>
        <v>10.714285714285714</v>
      </c>
      <c r="G11"/>
      <c r="H11"/>
    </row>
    <row r="12" spans="1:8" ht="12.75">
      <c r="A12" s="99">
        <v>2004</v>
      </c>
      <c r="B12" s="161">
        <v>508.05</v>
      </c>
      <c r="C12" s="161">
        <v>455.9</v>
      </c>
      <c r="D12" s="161">
        <v>52.175</v>
      </c>
      <c r="E12" s="164">
        <f t="shared" si="0"/>
        <v>10.269658498179313</v>
      </c>
      <c r="G12"/>
      <c r="H12"/>
    </row>
    <row r="13" spans="1:8" ht="12.75">
      <c r="A13" s="99">
        <v>2005</v>
      </c>
      <c r="B13" s="161">
        <v>520.85</v>
      </c>
      <c r="C13" s="161">
        <v>490.7</v>
      </c>
      <c r="D13" s="161">
        <v>30.15</v>
      </c>
      <c r="E13" s="164">
        <f t="shared" si="0"/>
        <v>5.788614764327542</v>
      </c>
      <c r="G13"/>
      <c r="H13"/>
    </row>
    <row r="14" spans="1:8" ht="12.75">
      <c r="A14" s="99">
        <v>2006</v>
      </c>
      <c r="B14" s="161">
        <v>527.375</v>
      </c>
      <c r="C14" s="161">
        <v>496.9</v>
      </c>
      <c r="D14" s="161">
        <v>30.475</v>
      </c>
      <c r="E14" s="164">
        <f t="shared" si="0"/>
        <v>5.77862052619104</v>
      </c>
      <c r="G14"/>
      <c r="H14"/>
    </row>
    <row r="15" spans="1:8" ht="12.75">
      <c r="A15" s="99">
        <v>2007</v>
      </c>
      <c r="B15" s="161">
        <v>529</v>
      </c>
      <c r="C15" s="161">
        <v>495.6</v>
      </c>
      <c r="D15" s="161">
        <v>33.4</v>
      </c>
      <c r="E15" s="164">
        <f t="shared" si="0"/>
        <v>6.313799621928166</v>
      </c>
      <c r="G15"/>
      <c r="H15"/>
    </row>
    <row r="16" spans="1:8" ht="12.75">
      <c r="A16" s="99" t="s">
        <v>340</v>
      </c>
      <c r="B16" s="161">
        <v>548.65</v>
      </c>
      <c r="C16" s="161">
        <v>509</v>
      </c>
      <c r="D16" s="161">
        <v>39.7</v>
      </c>
      <c r="E16" s="164">
        <f t="shared" si="0"/>
        <v>7.235942768613872</v>
      </c>
      <c r="G16"/>
      <c r="H16"/>
    </row>
    <row r="17" spans="1:8" ht="12.75">
      <c r="A17" s="99">
        <v>2009</v>
      </c>
      <c r="B17" s="161">
        <v>467.6</v>
      </c>
      <c r="C17" s="161">
        <v>415.6</v>
      </c>
      <c r="D17" s="161">
        <v>52</v>
      </c>
      <c r="E17" s="164">
        <f t="shared" si="0"/>
        <v>11.120615911035072</v>
      </c>
      <c r="G17"/>
      <c r="H17"/>
    </row>
    <row r="18" spans="1:8" ht="12.75">
      <c r="A18" s="99">
        <v>2010</v>
      </c>
      <c r="B18" s="163">
        <v>438.425</v>
      </c>
      <c r="C18" s="163">
        <v>392.275</v>
      </c>
      <c r="D18" s="163">
        <v>46.2</v>
      </c>
      <c r="E18" s="164">
        <f t="shared" si="0"/>
        <v>10.537720248617209</v>
      </c>
      <c r="G18"/>
      <c r="H18"/>
    </row>
    <row r="19" spans="1:9" ht="12.75">
      <c r="A19" s="99">
        <v>2011</v>
      </c>
      <c r="B19" s="163">
        <v>439.6</v>
      </c>
      <c r="C19" s="163">
        <v>393.1</v>
      </c>
      <c r="D19" s="163">
        <v>46.5</v>
      </c>
      <c r="E19" s="164">
        <f t="shared" si="0"/>
        <v>10.577797998180163</v>
      </c>
      <c r="G19"/>
      <c r="H19"/>
      <c r="I19" s="43"/>
    </row>
    <row r="20" spans="1:8" ht="12.75">
      <c r="A20" s="99">
        <v>2012</v>
      </c>
      <c r="B20" s="163">
        <v>445.725</v>
      </c>
      <c r="C20" s="163">
        <v>388.925</v>
      </c>
      <c r="D20" s="163">
        <v>56.8</v>
      </c>
      <c r="E20" s="164">
        <f>D20*100/B20</f>
        <v>12.743283414661505</v>
      </c>
      <c r="G20"/>
      <c r="H20"/>
    </row>
    <row r="21" spans="1:8" ht="13.5" thickBot="1">
      <c r="A21" s="193">
        <v>2013</v>
      </c>
      <c r="B21" s="194">
        <v>446.85</v>
      </c>
      <c r="C21" s="194">
        <v>387.075</v>
      </c>
      <c r="D21" s="194">
        <v>59.775</v>
      </c>
      <c r="E21" s="195">
        <f>D21*100/B21</f>
        <v>13.376972138301443</v>
      </c>
      <c r="G21"/>
      <c r="H21"/>
    </row>
    <row r="22" spans="1:8" ht="12.75">
      <c r="A22" s="113" t="s">
        <v>366</v>
      </c>
      <c r="B22" s="333"/>
      <c r="C22" s="333"/>
      <c r="D22" s="333"/>
      <c r="E22" s="333"/>
      <c r="G22"/>
      <c r="H22"/>
    </row>
    <row r="23" spans="1:8" ht="12.75">
      <c r="A23" s="21" t="s">
        <v>384</v>
      </c>
      <c r="B23" s="336"/>
      <c r="C23" s="336"/>
      <c r="D23" s="336"/>
      <c r="E23" s="336"/>
      <c r="G23"/>
      <c r="H23"/>
    </row>
    <row r="24" spans="1:10" ht="12.75">
      <c r="A24" s="331" t="s">
        <v>147</v>
      </c>
      <c r="B24" s="22"/>
      <c r="C24" s="22"/>
      <c r="D24" s="332"/>
      <c r="E24" s="22"/>
      <c r="G24"/>
      <c r="H24"/>
      <c r="J24" s="43"/>
    </row>
    <row r="25" spans="1:8" ht="14.25">
      <c r="A25" s="473" t="s">
        <v>194</v>
      </c>
      <c r="B25" s="473"/>
      <c r="C25" s="473"/>
      <c r="D25" s="473"/>
      <c r="E25" s="473"/>
      <c r="G25"/>
      <c r="H25"/>
    </row>
  </sheetData>
  <mergeCells count="4">
    <mergeCell ref="A1:E1"/>
    <mergeCell ref="A3:E3"/>
    <mergeCell ref="A4:E4"/>
    <mergeCell ref="A25:E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2" r:id="rId2"/>
  <headerFooter alignWithMargins="0">
    <oddFooter>&amp;C&amp;A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N21"/>
  <sheetViews>
    <sheetView showGridLines="0" view="pageBreakPreview" zoomScale="75" zoomScaleNormal="75" zoomScaleSheetLayoutView="75" workbookViewId="0" topLeftCell="A1">
      <selection activeCell="E8" sqref="E8:G18"/>
    </sheetView>
  </sheetViews>
  <sheetFormatPr defaultColWidth="11.421875" defaultRowHeight="12.75"/>
  <cols>
    <col min="1" max="1" width="61.7109375" style="3" customWidth="1"/>
    <col min="2" max="10" width="10.7109375" style="9" customWidth="1"/>
    <col min="11" max="11" width="5.421875" style="9" customWidth="1"/>
    <col min="12" max="12" width="5.140625" style="43" bestFit="1" customWidth="1"/>
    <col min="13" max="13" width="4.57421875" style="43" bestFit="1" customWidth="1"/>
    <col min="14" max="14" width="5.140625" style="43" bestFit="1" customWidth="1"/>
    <col min="15" max="16384" width="11.421875" style="9" customWidth="1"/>
  </cols>
  <sheetData>
    <row r="1" spans="1:14" s="23" customFormat="1" ht="18">
      <c r="A1" s="379" t="s">
        <v>170</v>
      </c>
      <c r="B1" s="379"/>
      <c r="C1" s="379"/>
      <c r="D1" s="379"/>
      <c r="E1" s="379"/>
      <c r="F1" s="379"/>
      <c r="G1" s="379"/>
      <c r="H1" s="379"/>
      <c r="I1" s="379"/>
      <c r="J1" s="379"/>
      <c r="L1" s="57"/>
      <c r="M1" s="57"/>
      <c r="N1" s="57"/>
    </row>
    <row r="2" ht="12.75" customHeight="1"/>
    <row r="3" spans="1:10" ht="15" customHeight="1">
      <c r="A3" s="436" t="s">
        <v>211</v>
      </c>
      <c r="B3" s="436"/>
      <c r="C3" s="436"/>
      <c r="D3" s="436"/>
      <c r="E3" s="436"/>
      <c r="F3" s="436"/>
      <c r="G3" s="436"/>
      <c r="H3" s="436"/>
      <c r="I3" s="436"/>
      <c r="J3" s="436"/>
    </row>
    <row r="4" spans="1:10" ht="15" customHeight="1">
      <c r="A4" s="436" t="s">
        <v>124</v>
      </c>
      <c r="B4" s="436"/>
      <c r="C4" s="436"/>
      <c r="D4" s="436"/>
      <c r="E4" s="436"/>
      <c r="F4" s="436"/>
      <c r="G4" s="436"/>
      <c r="H4" s="436"/>
      <c r="I4" s="436"/>
      <c r="J4" s="436"/>
    </row>
    <row r="5" spans="1:10" ht="13.5" thickBot="1">
      <c r="A5" s="199"/>
      <c r="B5" s="199"/>
      <c r="C5" s="199"/>
      <c r="D5" s="199"/>
      <c r="E5" s="199"/>
      <c r="F5" s="199"/>
      <c r="G5" s="199"/>
      <c r="H5" s="200"/>
      <c r="I5" s="200"/>
      <c r="J5" s="140"/>
    </row>
    <row r="6" spans="1:10" ht="27" customHeight="1">
      <c r="A6" s="380" t="s">
        <v>21</v>
      </c>
      <c r="B6" s="474">
        <v>2012</v>
      </c>
      <c r="C6" s="466"/>
      <c r="D6" s="476"/>
      <c r="E6" s="474">
        <v>2013</v>
      </c>
      <c r="F6" s="466"/>
      <c r="G6" s="476"/>
      <c r="H6" s="474" t="s">
        <v>393</v>
      </c>
      <c r="I6" s="466"/>
      <c r="J6" s="475"/>
    </row>
    <row r="7" spans="1:11" ht="23.25" customHeight="1" thickBot="1">
      <c r="A7" s="382"/>
      <c r="B7" s="349" t="s">
        <v>98</v>
      </c>
      <c r="C7" s="349" t="s">
        <v>99</v>
      </c>
      <c r="D7" s="349" t="s">
        <v>100</v>
      </c>
      <c r="E7" s="349" t="s">
        <v>98</v>
      </c>
      <c r="F7" s="349" t="s">
        <v>99</v>
      </c>
      <c r="G7" s="349" t="s">
        <v>100</v>
      </c>
      <c r="H7" s="349" t="s">
        <v>98</v>
      </c>
      <c r="I7" s="349" t="s">
        <v>99</v>
      </c>
      <c r="J7" s="376" t="s">
        <v>100</v>
      </c>
      <c r="K7" s="4"/>
    </row>
    <row r="8" spans="1:11" ht="12.75">
      <c r="A8" s="99" t="s">
        <v>313</v>
      </c>
      <c r="B8" s="91">
        <v>101950</v>
      </c>
      <c r="C8" s="91">
        <v>92000</v>
      </c>
      <c r="D8" s="91">
        <v>9950</v>
      </c>
      <c r="E8" s="91">
        <v>105949.99999999999</v>
      </c>
      <c r="F8" s="91">
        <v>91750.00000000001</v>
      </c>
      <c r="G8" s="91">
        <v>14175</v>
      </c>
      <c r="H8" s="159">
        <f>(E8-B8)/B8*100</f>
        <v>3.923491907797926</v>
      </c>
      <c r="I8" s="159">
        <f>(F8-C8)/C8*100</f>
        <v>-0.2717391304347668</v>
      </c>
      <c r="J8" s="160">
        <f>(G8-D8)/D8*100</f>
        <v>42.462311557788944</v>
      </c>
      <c r="K8" s="35"/>
    </row>
    <row r="9" spans="1:11" ht="12.75">
      <c r="A9" s="99" t="s">
        <v>314</v>
      </c>
      <c r="B9" s="95">
        <v>35700</v>
      </c>
      <c r="C9" s="95">
        <v>29600</v>
      </c>
      <c r="D9" s="95">
        <v>6075</v>
      </c>
      <c r="E9" s="95">
        <v>26925</v>
      </c>
      <c r="F9" s="95">
        <v>23474.999999999996</v>
      </c>
      <c r="G9" s="95">
        <v>3425</v>
      </c>
      <c r="H9" s="161">
        <f aca="true" t="shared" si="0" ref="H9:J18">(E9-B9)/B9*100</f>
        <v>-24.579831932773107</v>
      </c>
      <c r="I9" s="161">
        <f t="shared" si="0"/>
        <v>-20.69256756756758</v>
      </c>
      <c r="J9" s="162">
        <f t="shared" si="0"/>
        <v>-43.62139917695473</v>
      </c>
      <c r="K9" s="35"/>
    </row>
    <row r="10" spans="1:11" ht="12.75">
      <c r="A10" s="99" t="s">
        <v>315</v>
      </c>
      <c r="B10" s="95">
        <v>49325</v>
      </c>
      <c r="C10" s="95">
        <v>37325</v>
      </c>
      <c r="D10" s="95">
        <v>11975</v>
      </c>
      <c r="E10" s="95">
        <v>56150.00000000001</v>
      </c>
      <c r="F10" s="95">
        <v>42175.00000000001</v>
      </c>
      <c r="G10" s="95">
        <v>13950</v>
      </c>
      <c r="H10" s="161">
        <f t="shared" si="0"/>
        <v>13.836796756208832</v>
      </c>
      <c r="I10" s="161">
        <f t="shared" si="0"/>
        <v>12.993971868720717</v>
      </c>
      <c r="J10" s="162">
        <f t="shared" si="0"/>
        <v>16.49269311064718</v>
      </c>
      <c r="K10" s="35"/>
    </row>
    <row r="11" spans="1:11" ht="12.75">
      <c r="A11" s="99" t="s">
        <v>316</v>
      </c>
      <c r="B11" s="95">
        <v>16625</v>
      </c>
      <c r="C11" s="95">
        <v>13725</v>
      </c>
      <c r="D11" s="95">
        <v>2950</v>
      </c>
      <c r="E11" s="95">
        <v>14049.999999999998</v>
      </c>
      <c r="F11" s="95">
        <v>10800</v>
      </c>
      <c r="G11" s="95">
        <v>3224.9999999999995</v>
      </c>
      <c r="H11" s="161">
        <f t="shared" si="0"/>
        <v>-15.488721804511288</v>
      </c>
      <c r="I11" s="161">
        <f t="shared" si="0"/>
        <v>-21.311475409836063</v>
      </c>
      <c r="J11" s="162">
        <f t="shared" si="0"/>
        <v>9.322033898305069</v>
      </c>
      <c r="K11" s="35"/>
    </row>
    <row r="12" spans="1:11" ht="12.75">
      <c r="A12" s="99" t="s">
        <v>317</v>
      </c>
      <c r="B12" s="95">
        <v>36375</v>
      </c>
      <c r="C12" s="95">
        <v>30850</v>
      </c>
      <c r="D12" s="95">
        <v>5550</v>
      </c>
      <c r="E12" s="95">
        <v>33150</v>
      </c>
      <c r="F12" s="95">
        <v>28200.000000000004</v>
      </c>
      <c r="G12" s="95">
        <v>4950</v>
      </c>
      <c r="H12" s="161">
        <f t="shared" si="0"/>
        <v>-8.8659793814433</v>
      </c>
      <c r="I12" s="161">
        <f t="shared" si="0"/>
        <v>-8.5899513776337</v>
      </c>
      <c r="J12" s="162">
        <f t="shared" si="0"/>
        <v>-10.81081081081081</v>
      </c>
      <c r="K12" s="35"/>
    </row>
    <row r="13" spans="1:11" ht="12.75">
      <c r="A13" s="99" t="s">
        <v>318</v>
      </c>
      <c r="B13" s="95">
        <v>10600</v>
      </c>
      <c r="C13" s="95">
        <v>10175</v>
      </c>
      <c r="D13" s="95">
        <v>425</v>
      </c>
      <c r="E13" s="95">
        <v>6150</v>
      </c>
      <c r="F13" s="95">
        <v>5825</v>
      </c>
      <c r="G13" s="95">
        <v>300</v>
      </c>
      <c r="H13" s="161">
        <f t="shared" si="0"/>
        <v>-41.9811320754717</v>
      </c>
      <c r="I13" s="161">
        <f t="shared" si="0"/>
        <v>-42.75184275184275</v>
      </c>
      <c r="J13" s="162">
        <f t="shared" si="0"/>
        <v>-29.411764705882355</v>
      </c>
      <c r="K13" s="35"/>
    </row>
    <row r="14" spans="1:11" ht="12.75">
      <c r="A14" s="99" t="s">
        <v>319</v>
      </c>
      <c r="B14" s="95">
        <v>130850</v>
      </c>
      <c r="C14" s="95">
        <v>116950</v>
      </c>
      <c r="D14" s="95">
        <v>13925</v>
      </c>
      <c r="E14" s="95">
        <v>141225</v>
      </c>
      <c r="F14" s="95">
        <v>129075.00000000001</v>
      </c>
      <c r="G14" s="95">
        <v>12125</v>
      </c>
      <c r="H14" s="161">
        <f t="shared" si="0"/>
        <v>7.928926251432938</v>
      </c>
      <c r="I14" s="161">
        <f t="shared" si="0"/>
        <v>10.36767849508338</v>
      </c>
      <c r="J14" s="162">
        <f t="shared" si="0"/>
        <v>-12.926391382405743</v>
      </c>
      <c r="K14" s="35"/>
    </row>
    <row r="15" spans="1:11" ht="12.75">
      <c r="A15" s="99" t="s">
        <v>245</v>
      </c>
      <c r="B15" s="95">
        <v>48000</v>
      </c>
      <c r="C15" s="95">
        <v>42600</v>
      </c>
      <c r="D15" s="95">
        <v>5425</v>
      </c>
      <c r="E15" s="95">
        <v>50000</v>
      </c>
      <c r="F15" s="95">
        <v>43175.00000000001</v>
      </c>
      <c r="G15" s="95">
        <v>6800.000000000001</v>
      </c>
      <c r="H15" s="161">
        <f t="shared" si="0"/>
        <v>4.166666666666666</v>
      </c>
      <c r="I15" s="161">
        <f t="shared" si="0"/>
        <v>1.3497652582159796</v>
      </c>
      <c r="J15" s="162">
        <f t="shared" si="0"/>
        <v>25.345622119815687</v>
      </c>
      <c r="K15" s="35"/>
    </row>
    <row r="16" spans="1:11" ht="12.75">
      <c r="A16" s="94" t="s">
        <v>320</v>
      </c>
      <c r="B16" s="95">
        <v>16274.999999999998</v>
      </c>
      <c r="C16" s="95">
        <v>15750</v>
      </c>
      <c r="D16" s="95">
        <v>525</v>
      </c>
      <c r="E16" s="95">
        <v>13275</v>
      </c>
      <c r="F16" s="95">
        <v>12550</v>
      </c>
      <c r="G16" s="95">
        <v>725</v>
      </c>
      <c r="H16" s="161">
        <f t="shared" si="0"/>
        <v>-18.433179723502295</v>
      </c>
      <c r="I16" s="161">
        <f t="shared" si="0"/>
        <v>-20.317460317460316</v>
      </c>
      <c r="J16" s="162">
        <f t="shared" si="0"/>
        <v>38.095238095238095</v>
      </c>
      <c r="K16" s="35"/>
    </row>
    <row r="17" spans="1:11" ht="12.75">
      <c r="A17" s="94" t="s">
        <v>321</v>
      </c>
      <c r="B17" s="95">
        <v>59675</v>
      </c>
      <c r="C17" s="95">
        <v>50750</v>
      </c>
      <c r="D17" s="95">
        <v>8900</v>
      </c>
      <c r="E17" s="95">
        <v>60824.99999999999</v>
      </c>
      <c r="F17" s="95">
        <v>52700</v>
      </c>
      <c r="G17" s="95">
        <v>8125</v>
      </c>
      <c r="H17" s="161">
        <f t="shared" si="0"/>
        <v>1.9271051529115921</v>
      </c>
      <c r="I17" s="161">
        <f t="shared" si="0"/>
        <v>3.842364532019704</v>
      </c>
      <c r="J17" s="162">
        <f t="shared" si="0"/>
        <v>-8.707865168539326</v>
      </c>
      <c r="K17" s="35"/>
    </row>
    <row r="18" spans="1:11" ht="13.5" thickBot="1">
      <c r="A18" s="193" t="s">
        <v>137</v>
      </c>
      <c r="B18" s="201">
        <v>5200</v>
      </c>
      <c r="C18" s="201">
        <v>4650</v>
      </c>
      <c r="D18" s="201">
        <v>575</v>
      </c>
      <c r="E18" s="201">
        <v>3300</v>
      </c>
      <c r="F18" s="201">
        <v>3099.9999999999995</v>
      </c>
      <c r="G18" s="201">
        <v>200</v>
      </c>
      <c r="H18" s="194">
        <f t="shared" si="0"/>
        <v>-36.53846153846153</v>
      </c>
      <c r="I18" s="194">
        <f t="shared" si="0"/>
        <v>-33.33333333333334</v>
      </c>
      <c r="J18" s="195">
        <f t="shared" si="0"/>
        <v>-65.21739130434783</v>
      </c>
      <c r="K18" s="35"/>
    </row>
    <row r="19" spans="1:10" ht="12.75">
      <c r="A19" s="174" t="s">
        <v>37</v>
      </c>
      <c r="B19" s="202"/>
      <c r="C19" s="202"/>
      <c r="D19" s="202"/>
      <c r="E19" s="202"/>
      <c r="F19" s="202"/>
      <c r="G19" s="202"/>
      <c r="H19" s="202"/>
      <c r="I19" s="202"/>
      <c r="J19" s="202"/>
    </row>
    <row r="20" spans="1:14" ht="12.75" customHeight="1">
      <c r="A20" s="21" t="s">
        <v>213</v>
      </c>
      <c r="B20" s="62"/>
      <c r="C20" s="4"/>
      <c r="D20" s="62"/>
      <c r="E20" s="4"/>
      <c r="F20" s="4"/>
      <c r="I20" s="14"/>
      <c r="K20" s="14"/>
      <c r="L20" s="9"/>
      <c r="M20" s="9"/>
      <c r="N20" s="9"/>
    </row>
    <row r="21" spans="5:7" ht="12.75">
      <c r="E21" s="40"/>
      <c r="F21" s="40"/>
      <c r="G21" s="40"/>
    </row>
  </sheetData>
  <mergeCells count="7">
    <mergeCell ref="A1:J1"/>
    <mergeCell ref="A3:J3"/>
    <mergeCell ref="H6:J6"/>
    <mergeCell ref="B6:D6"/>
    <mergeCell ref="E6:G6"/>
    <mergeCell ref="A4:J4"/>
    <mergeCell ref="A6:A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3" r:id="rId1"/>
  <headerFooter alignWithMargins="0">
    <oddFooter>&amp;C&amp;A</oddFooter>
  </headerFooter>
  <colBreaks count="1" manualBreakCount="1">
    <brk id="10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O19"/>
  <sheetViews>
    <sheetView showGridLines="0" view="pageBreakPreview" zoomScale="75" zoomScaleNormal="75" zoomScaleSheetLayoutView="75" workbookViewId="0" topLeftCell="A1">
      <selection activeCell="C19" sqref="C19"/>
    </sheetView>
  </sheetViews>
  <sheetFormatPr defaultColWidth="11.421875" defaultRowHeight="12.75"/>
  <cols>
    <col min="1" max="1" width="62.00390625" style="3" customWidth="1"/>
    <col min="2" max="4" width="20.7109375" style="9" customWidth="1"/>
    <col min="5" max="5" width="10.7109375" style="9" customWidth="1"/>
    <col min="6" max="6" width="4.140625" style="9" bestFit="1" customWidth="1"/>
    <col min="7" max="7" width="10.7109375" style="9" customWidth="1"/>
    <col min="8" max="16384" width="11.421875" style="9" customWidth="1"/>
  </cols>
  <sheetData>
    <row r="1" spans="1:15" s="23" customFormat="1" ht="18">
      <c r="A1" s="379" t="s">
        <v>170</v>
      </c>
      <c r="B1" s="379"/>
      <c r="C1" s="379"/>
      <c r="D1" s="379"/>
      <c r="E1" s="72"/>
      <c r="F1" s="72"/>
      <c r="G1" s="72"/>
      <c r="H1" s="72"/>
      <c r="I1" s="72"/>
      <c r="J1" s="72"/>
      <c r="K1" s="72"/>
      <c r="M1" s="57"/>
      <c r="N1" s="57"/>
      <c r="O1" s="57"/>
    </row>
    <row r="2" spans="2:4" ht="12.75" customHeight="1">
      <c r="B2" s="32"/>
      <c r="C2" s="32"/>
      <c r="D2" s="32"/>
    </row>
    <row r="3" spans="1:4" ht="15" customHeight="1">
      <c r="A3" s="436" t="s">
        <v>212</v>
      </c>
      <c r="B3" s="436"/>
      <c r="C3" s="436"/>
      <c r="D3" s="436"/>
    </row>
    <row r="4" spans="1:4" ht="13.5" thickBot="1">
      <c r="A4" s="199"/>
      <c r="B4" s="204"/>
      <c r="C4" s="205"/>
      <c r="D4" s="206"/>
    </row>
    <row r="5" spans="1:4" ht="21" customHeight="1">
      <c r="A5" s="380" t="s">
        <v>21</v>
      </c>
      <c r="B5" s="390" t="s">
        <v>113</v>
      </c>
      <c r="C5" s="391"/>
      <c r="D5" s="207" t="s">
        <v>110</v>
      </c>
    </row>
    <row r="6" spans="1:5" ht="21" customHeight="1" thickBot="1">
      <c r="A6" s="382"/>
      <c r="B6" s="118">
        <v>2012</v>
      </c>
      <c r="C6" s="118">
        <v>2013</v>
      </c>
      <c r="D6" s="208" t="s">
        <v>393</v>
      </c>
      <c r="E6" s="4"/>
    </row>
    <row r="7" spans="1:6" ht="12.75">
      <c r="A7" s="101" t="s">
        <v>313</v>
      </c>
      <c r="B7" s="318">
        <v>9.759686120647377</v>
      </c>
      <c r="C7" s="318">
        <v>13.378952336007552</v>
      </c>
      <c r="D7" s="319">
        <f>(C7-B7)/B7*100</f>
        <v>37.08383825688139</v>
      </c>
      <c r="E7" s="43"/>
      <c r="F7" s="43"/>
    </row>
    <row r="8" spans="1:6" ht="12.75">
      <c r="A8" s="99" t="s">
        <v>314</v>
      </c>
      <c r="B8" s="320">
        <v>17.01680672268908</v>
      </c>
      <c r="C8" s="320">
        <v>12.720519962859797</v>
      </c>
      <c r="D8" s="321">
        <f aca="true" t="shared" si="0" ref="D8:D17">(C8-B8)/B8*100</f>
        <v>-25.24731478615726</v>
      </c>
      <c r="E8" s="43"/>
      <c r="F8" s="43"/>
    </row>
    <row r="9" spans="1:6" ht="12.75">
      <c r="A9" s="99" t="s">
        <v>315</v>
      </c>
      <c r="B9" s="320">
        <v>24.27774961986822</v>
      </c>
      <c r="C9" s="320">
        <v>24.844167408726623</v>
      </c>
      <c r="D9" s="321">
        <f t="shared" si="0"/>
        <v>2.333073689807155</v>
      </c>
      <c r="E9" s="43"/>
      <c r="F9" s="43"/>
    </row>
    <row r="10" spans="1:6" ht="12.75">
      <c r="A10" s="99" t="s">
        <v>316</v>
      </c>
      <c r="B10" s="320">
        <v>17.74436090225564</v>
      </c>
      <c r="C10" s="320">
        <v>22.95373665480427</v>
      </c>
      <c r="D10" s="321">
        <f t="shared" si="0"/>
        <v>29.35792267326135</v>
      </c>
      <c r="E10" s="43"/>
      <c r="F10" s="43"/>
    </row>
    <row r="11" spans="1:6" ht="12.75">
      <c r="A11" s="99" t="s">
        <v>317</v>
      </c>
      <c r="B11" s="320">
        <v>15.257731958762887</v>
      </c>
      <c r="C11" s="320">
        <v>14.93212669683258</v>
      </c>
      <c r="D11" s="321">
        <f t="shared" si="0"/>
        <v>-2.1340344869756676</v>
      </c>
      <c r="E11" s="43"/>
      <c r="F11" s="43"/>
    </row>
    <row r="12" spans="1:6" ht="12.75">
      <c r="A12" s="99" t="s">
        <v>318</v>
      </c>
      <c r="B12" s="320">
        <v>4.009433962264151</v>
      </c>
      <c r="C12" s="320">
        <v>4.878048780487805</v>
      </c>
      <c r="D12" s="321">
        <f t="shared" si="0"/>
        <v>21.66427546628408</v>
      </c>
      <c r="E12" s="43"/>
      <c r="F12" s="43"/>
    </row>
    <row r="13" spans="1:6" ht="12.75">
      <c r="A13" s="99" t="s">
        <v>319</v>
      </c>
      <c r="B13" s="320">
        <v>10.641956438670235</v>
      </c>
      <c r="C13" s="320">
        <v>8.585590369976986</v>
      </c>
      <c r="D13" s="321">
        <f t="shared" si="0"/>
        <v>-19.323195697559182</v>
      </c>
      <c r="E13" s="43"/>
      <c r="F13" s="43"/>
    </row>
    <row r="14" spans="1:6" ht="12.75">
      <c r="A14" s="99" t="s">
        <v>245</v>
      </c>
      <c r="B14" s="320">
        <v>11.302083333333336</v>
      </c>
      <c r="C14" s="320">
        <v>13.600000000000001</v>
      </c>
      <c r="D14" s="321">
        <f t="shared" si="0"/>
        <v>20.33179723502303</v>
      </c>
      <c r="E14" s="43"/>
      <c r="F14" s="43"/>
    </row>
    <row r="15" spans="1:6" ht="12.75">
      <c r="A15" s="94" t="s">
        <v>320</v>
      </c>
      <c r="B15" s="320">
        <v>3.2258064516129026</v>
      </c>
      <c r="C15" s="320">
        <v>5.4613935969868175</v>
      </c>
      <c r="D15" s="321">
        <f t="shared" si="0"/>
        <v>69.30320150659138</v>
      </c>
      <c r="E15" s="43"/>
      <c r="F15" s="43"/>
    </row>
    <row r="16" spans="1:6" ht="12.75">
      <c r="A16" s="94" t="s">
        <v>321</v>
      </c>
      <c r="B16" s="320">
        <v>14.914118139924593</v>
      </c>
      <c r="C16" s="320">
        <v>13.357994245787097</v>
      </c>
      <c r="D16" s="321">
        <f t="shared" si="0"/>
        <v>-10.433898132882591</v>
      </c>
      <c r="E16" s="43"/>
      <c r="F16" s="43"/>
    </row>
    <row r="17" spans="1:6" ht="13.5" thickBot="1">
      <c r="A17" s="193" t="s">
        <v>137</v>
      </c>
      <c r="B17" s="320">
        <v>11.057692307692308</v>
      </c>
      <c r="C17" s="320">
        <v>6.0606060606060606</v>
      </c>
      <c r="D17" s="322">
        <f t="shared" si="0"/>
        <v>-45.19104084321476</v>
      </c>
      <c r="E17" s="43"/>
      <c r="F17" s="43"/>
    </row>
    <row r="18" spans="1:4" ht="12.75">
      <c r="A18" s="187" t="s">
        <v>37</v>
      </c>
      <c r="B18" s="187"/>
      <c r="C18" s="144"/>
      <c r="D18" s="144"/>
    </row>
    <row r="19" spans="1:11" ht="12.75" customHeight="1">
      <c r="A19" s="21" t="s">
        <v>213</v>
      </c>
      <c r="B19" s="62"/>
      <c r="C19" s="4"/>
      <c r="D19" s="62"/>
      <c r="E19" s="4"/>
      <c r="F19" s="4"/>
      <c r="I19" s="14"/>
      <c r="K19" s="14"/>
    </row>
  </sheetData>
  <mergeCells count="4">
    <mergeCell ref="A1:D1"/>
    <mergeCell ref="A3:D3"/>
    <mergeCell ref="B5:C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headerFooter alignWithMargins="0">
    <oddFooter>&amp;C&amp;A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AA628"/>
  <sheetViews>
    <sheetView showGridLines="0" view="pageBreakPreview" zoomScale="75" zoomScaleNormal="75" zoomScaleSheetLayoutView="75" workbookViewId="0" topLeftCell="A63">
      <selection activeCell="B60" sqref="B60"/>
    </sheetView>
  </sheetViews>
  <sheetFormatPr defaultColWidth="11.421875" defaultRowHeight="12.75"/>
  <cols>
    <col min="1" max="1" width="6.421875" style="9" customWidth="1"/>
    <col min="2" max="2" width="34.57421875" style="9" customWidth="1"/>
    <col min="3" max="3" width="11.140625" style="9" customWidth="1"/>
    <col min="4" max="4" width="9.28125" style="9" customWidth="1"/>
    <col min="5" max="5" width="12.00390625" style="9" customWidth="1"/>
    <col min="6" max="6" width="10.28125" style="9" customWidth="1"/>
    <col min="7" max="16384" width="11.421875" style="9" customWidth="1"/>
  </cols>
  <sheetData>
    <row r="1" spans="1:14" s="23" customFormat="1" ht="18">
      <c r="A1" s="366" t="s">
        <v>170</v>
      </c>
      <c r="B1" s="366"/>
      <c r="C1" s="366"/>
      <c r="D1" s="366"/>
      <c r="E1" s="366"/>
      <c r="F1" s="366"/>
      <c r="G1" s="366"/>
      <c r="H1" s="64"/>
      <c r="I1" s="31"/>
      <c r="J1" s="31"/>
      <c r="K1" s="31"/>
      <c r="L1" s="31"/>
      <c r="M1" s="31"/>
      <c r="N1" s="31"/>
    </row>
    <row r="2" spans="1:14" ht="12.75" customHeight="1">
      <c r="A2" s="389" t="s">
        <v>341</v>
      </c>
      <c r="B2" s="389"/>
      <c r="C2" s="389"/>
      <c r="D2" s="389"/>
      <c r="E2" s="389"/>
      <c r="F2" s="389"/>
      <c r="G2" s="389"/>
      <c r="H2" s="32"/>
      <c r="I2" s="32"/>
      <c r="J2" s="32"/>
      <c r="K2" s="32"/>
      <c r="L2" s="32"/>
      <c r="M2" s="32"/>
      <c r="N2" s="32"/>
    </row>
    <row r="3" spans="1:14" ht="15" customHeight="1">
      <c r="A3" s="389"/>
      <c r="B3" s="389"/>
      <c r="C3" s="389"/>
      <c r="D3" s="389"/>
      <c r="E3" s="389"/>
      <c r="F3" s="389"/>
      <c r="G3" s="389"/>
      <c r="H3" s="65"/>
      <c r="I3" s="32"/>
      <c r="J3" s="32"/>
      <c r="K3" s="32"/>
      <c r="L3" s="32"/>
      <c r="M3" s="32"/>
      <c r="N3" s="32"/>
    </row>
    <row r="4" spans="2:14" ht="15" thickBot="1">
      <c r="B4" s="209"/>
      <c r="C4" s="209"/>
      <c r="D4" s="209"/>
      <c r="E4" s="209"/>
      <c r="F4" s="209"/>
      <c r="G4" s="32"/>
      <c r="H4" s="32"/>
      <c r="I4" s="32"/>
      <c r="J4" s="32"/>
      <c r="K4" s="32"/>
      <c r="L4" s="32"/>
      <c r="M4" s="32"/>
      <c r="N4" s="32"/>
    </row>
    <row r="5" spans="2:14" ht="24.75" customHeight="1">
      <c r="B5" s="380" t="s">
        <v>61</v>
      </c>
      <c r="C5" s="489">
        <v>2012</v>
      </c>
      <c r="D5" s="490"/>
      <c r="E5" s="489">
        <v>2013</v>
      </c>
      <c r="F5" s="490"/>
      <c r="G5" s="32"/>
      <c r="H5" s="32"/>
      <c r="I5" s="32"/>
      <c r="J5" s="32"/>
      <c r="K5" s="32"/>
      <c r="L5" s="32"/>
      <c r="M5" s="32"/>
      <c r="N5" s="32"/>
    </row>
    <row r="6" spans="2:14" ht="12.75" customHeight="1">
      <c r="B6" s="381"/>
      <c r="C6" s="491" t="s">
        <v>41</v>
      </c>
      <c r="D6" s="492"/>
      <c r="E6" s="491" t="s">
        <v>41</v>
      </c>
      <c r="F6" s="492"/>
      <c r="G6" s="32"/>
      <c r="H6" s="32"/>
      <c r="I6" s="32"/>
      <c r="J6" s="32"/>
      <c r="K6" s="32"/>
      <c r="L6" s="32"/>
      <c r="M6" s="32"/>
      <c r="N6" s="32"/>
    </row>
    <row r="7" spans="2:14" ht="13.5" thickBot="1">
      <c r="B7" s="382"/>
      <c r="C7" s="493"/>
      <c r="D7" s="494"/>
      <c r="E7" s="493"/>
      <c r="F7" s="494"/>
      <c r="G7" s="32"/>
      <c r="H7" s="32"/>
      <c r="I7" s="32"/>
      <c r="J7" s="32"/>
      <c r="K7" s="32"/>
      <c r="L7" s="32"/>
      <c r="M7" s="32"/>
      <c r="N7" s="32"/>
    </row>
    <row r="8" spans="2:14" ht="19.5" customHeight="1">
      <c r="B8" s="283" t="s">
        <v>291</v>
      </c>
      <c r="C8" s="495">
        <v>857.1323371999999</v>
      </c>
      <c r="D8" s="496"/>
      <c r="E8" s="497">
        <v>894.1373478</v>
      </c>
      <c r="F8" s="498"/>
      <c r="G8" s="32"/>
      <c r="H8" s="32"/>
      <c r="I8" s="32"/>
      <c r="J8" s="32"/>
      <c r="K8" s="32"/>
      <c r="L8" s="32"/>
      <c r="M8" s="32"/>
      <c r="N8" s="32"/>
    </row>
    <row r="9" spans="2:14" ht="12.75">
      <c r="B9" s="284" t="s">
        <v>292</v>
      </c>
      <c r="C9" s="486">
        <v>15329.7399278</v>
      </c>
      <c r="D9" s="487"/>
      <c r="E9" s="478">
        <v>15309.7668776</v>
      </c>
      <c r="F9" s="479"/>
      <c r="G9" s="32"/>
      <c r="H9" s="32"/>
      <c r="I9" s="32"/>
      <c r="J9" s="32"/>
      <c r="K9" s="32"/>
      <c r="L9" s="32"/>
      <c r="M9" s="32"/>
      <c r="N9" s="32"/>
    </row>
    <row r="10" spans="2:14" ht="12.75">
      <c r="B10" s="284" t="s">
        <v>78</v>
      </c>
      <c r="C10" s="486">
        <v>8856.7555726</v>
      </c>
      <c r="D10" s="487"/>
      <c r="E10" s="478">
        <v>9083.6186573</v>
      </c>
      <c r="F10" s="479"/>
      <c r="G10" s="32"/>
      <c r="H10" s="32"/>
      <c r="I10" s="32"/>
      <c r="J10" s="32"/>
      <c r="K10" s="32"/>
      <c r="L10" s="32"/>
      <c r="M10" s="32"/>
      <c r="N10" s="32"/>
    </row>
    <row r="11" spans="2:14" ht="12.75">
      <c r="B11" s="284" t="s">
        <v>44</v>
      </c>
      <c r="C11" s="486">
        <v>2356.6765</v>
      </c>
      <c r="D11" s="487"/>
      <c r="E11" s="478">
        <v>2407.621134</v>
      </c>
      <c r="F11" s="479"/>
      <c r="G11" s="32"/>
      <c r="H11" s="32"/>
      <c r="I11" s="32"/>
      <c r="J11" s="32"/>
      <c r="K11" s="32"/>
      <c r="L11" s="32"/>
      <c r="M11" s="32"/>
      <c r="N11" s="32"/>
    </row>
    <row r="12" spans="2:14" ht="12.75">
      <c r="B12" s="284" t="s">
        <v>139</v>
      </c>
      <c r="C12" s="486">
        <v>246.752309</v>
      </c>
      <c r="D12" s="487"/>
      <c r="E12" s="478">
        <v>258.2907291</v>
      </c>
      <c r="F12" s="479"/>
      <c r="G12" s="32"/>
      <c r="H12" s="32"/>
      <c r="I12" s="32"/>
      <c r="J12" s="32"/>
      <c r="K12" s="32"/>
      <c r="L12" s="32"/>
      <c r="M12" s="32"/>
      <c r="N12" s="32"/>
    </row>
    <row r="13" spans="2:14" ht="12.75">
      <c r="B13" s="284" t="s">
        <v>45</v>
      </c>
      <c r="C13" s="486">
        <v>5722.091754800001</v>
      </c>
      <c r="D13" s="487"/>
      <c r="E13" s="478">
        <v>5718.8749594</v>
      </c>
      <c r="F13" s="479"/>
      <c r="G13" s="32"/>
      <c r="H13" s="32"/>
      <c r="I13" s="32"/>
      <c r="J13" s="32"/>
      <c r="K13" s="32"/>
      <c r="L13" s="32"/>
      <c r="M13" s="32"/>
      <c r="N13" s="32"/>
    </row>
    <row r="14" spans="2:14" ht="12.75">
      <c r="B14" s="284" t="s">
        <v>46</v>
      </c>
      <c r="C14" s="486">
        <v>3890.314236</v>
      </c>
      <c r="D14" s="487"/>
      <c r="E14" s="478">
        <v>3936.2504369999997</v>
      </c>
      <c r="F14" s="479"/>
      <c r="G14" s="32"/>
      <c r="H14" s="32"/>
      <c r="I14" s="32"/>
      <c r="J14" s="32"/>
      <c r="K14" s="32"/>
      <c r="L14" s="32"/>
      <c r="M14" s="32"/>
      <c r="N14" s="32"/>
    </row>
    <row r="15" spans="2:14" ht="12.75">
      <c r="B15" s="284" t="s">
        <v>293</v>
      </c>
      <c r="C15" s="486">
        <v>2721.5362057059997</v>
      </c>
      <c r="D15" s="487"/>
      <c r="E15" s="478">
        <v>2823.288318096</v>
      </c>
      <c r="F15" s="479"/>
      <c r="G15" s="32"/>
      <c r="H15" s="32"/>
      <c r="I15" s="32"/>
      <c r="J15" s="32"/>
      <c r="K15" s="32"/>
      <c r="L15" s="32"/>
      <c r="M15" s="32"/>
      <c r="N15" s="32"/>
    </row>
    <row r="16" spans="2:14" ht="12.75">
      <c r="B16" s="284" t="s">
        <v>294</v>
      </c>
      <c r="C16" s="486">
        <v>1052.60794958</v>
      </c>
      <c r="D16" s="487"/>
      <c r="E16" s="478">
        <v>1080.78588923</v>
      </c>
      <c r="F16" s="479"/>
      <c r="G16" s="32"/>
      <c r="H16" s="32"/>
      <c r="I16" s="32"/>
      <c r="J16" s="32"/>
      <c r="K16" s="32"/>
      <c r="L16" s="32"/>
      <c r="M16" s="32"/>
      <c r="N16" s="32"/>
    </row>
    <row r="17" spans="2:14" ht="12.75">
      <c r="B17" s="284" t="s">
        <v>295</v>
      </c>
      <c r="C17" s="486">
        <v>1061.1717036</v>
      </c>
      <c r="D17" s="487"/>
      <c r="E17" s="478">
        <v>1097.8009746</v>
      </c>
      <c r="F17" s="479"/>
      <c r="G17" s="32"/>
      <c r="H17" s="32"/>
      <c r="I17" s="32"/>
      <c r="J17" s="32"/>
      <c r="K17" s="32"/>
      <c r="L17" s="32"/>
      <c r="M17" s="32"/>
      <c r="N17" s="32"/>
    </row>
    <row r="18" spans="2:14" ht="12.75">
      <c r="B18" s="284" t="s">
        <v>47</v>
      </c>
      <c r="C18" s="486">
        <v>260.96838</v>
      </c>
      <c r="D18" s="487"/>
      <c r="E18" s="478">
        <v>261.14906</v>
      </c>
      <c r="F18" s="479"/>
      <c r="G18" s="32"/>
      <c r="H18" s="32"/>
      <c r="I18" s="32"/>
      <c r="J18" s="32"/>
      <c r="K18" s="32"/>
      <c r="L18" s="32"/>
      <c r="M18" s="32"/>
      <c r="N18" s="32"/>
    </row>
    <row r="19" spans="2:14" ht="12.75">
      <c r="B19" s="284" t="s">
        <v>31</v>
      </c>
      <c r="C19" s="486">
        <v>308.2299484</v>
      </c>
      <c r="D19" s="487"/>
      <c r="E19" s="478">
        <v>321.4052649</v>
      </c>
      <c r="F19" s="479"/>
      <c r="G19" s="32"/>
      <c r="H19" s="32"/>
      <c r="I19" s="32"/>
      <c r="J19" s="32"/>
      <c r="K19" s="32"/>
      <c r="L19" s="32"/>
      <c r="M19" s="32"/>
      <c r="N19" s="32"/>
    </row>
    <row r="20" spans="2:14" ht="12.75">
      <c r="B20" s="284" t="s">
        <v>296</v>
      </c>
      <c r="C20" s="486">
        <v>196.5931</v>
      </c>
      <c r="D20" s="487"/>
      <c r="E20" s="478">
        <v>207.14769</v>
      </c>
      <c r="F20" s="479"/>
      <c r="G20" s="32"/>
      <c r="H20" s="32"/>
      <c r="I20" s="32"/>
      <c r="J20" s="32"/>
      <c r="K20" s="32"/>
      <c r="L20" s="32"/>
      <c r="M20" s="32"/>
      <c r="N20" s="32"/>
    </row>
    <row r="21" spans="2:14" ht="12.75">
      <c r="B21" s="284" t="s">
        <v>83</v>
      </c>
      <c r="C21" s="486">
        <v>233.1731145</v>
      </c>
      <c r="D21" s="487"/>
      <c r="E21" s="478">
        <v>255.5095881</v>
      </c>
      <c r="F21" s="479"/>
      <c r="G21" s="32"/>
      <c r="H21" s="32"/>
      <c r="I21" s="32"/>
      <c r="J21" s="32"/>
      <c r="K21" s="32"/>
      <c r="L21" s="32"/>
      <c r="M21" s="32"/>
      <c r="N21" s="32"/>
    </row>
    <row r="22" spans="2:14" ht="12.75">
      <c r="B22" s="284" t="s">
        <v>50</v>
      </c>
      <c r="C22" s="486">
        <v>1274.787906812</v>
      </c>
      <c r="D22" s="487"/>
      <c r="E22" s="478">
        <v>1517.754367543</v>
      </c>
      <c r="F22" s="479"/>
      <c r="G22" s="32"/>
      <c r="H22" s="32"/>
      <c r="I22" s="32"/>
      <c r="J22" s="32"/>
      <c r="K22" s="32"/>
      <c r="L22" s="32"/>
      <c r="M22" s="32"/>
      <c r="N22" s="32"/>
    </row>
    <row r="23" spans="2:14" ht="12.75">
      <c r="B23" s="284" t="s">
        <v>297</v>
      </c>
      <c r="C23" s="486">
        <v>1051.17701</v>
      </c>
      <c r="D23" s="487"/>
      <c r="E23" s="478">
        <v>1261.04337</v>
      </c>
      <c r="F23" s="479"/>
      <c r="G23" s="32"/>
      <c r="H23" s="32"/>
      <c r="I23" s="32"/>
      <c r="J23" s="32"/>
      <c r="K23" s="32"/>
      <c r="L23" s="32"/>
      <c r="M23" s="32"/>
      <c r="N23" s="32"/>
    </row>
    <row r="24" spans="2:14" ht="12.75">
      <c r="B24" s="284" t="s">
        <v>298</v>
      </c>
      <c r="C24" s="486">
        <v>198.33857999999998</v>
      </c>
      <c r="D24" s="487"/>
      <c r="E24" s="478">
        <v>218.81160999999997</v>
      </c>
      <c r="F24" s="479"/>
      <c r="G24" s="32"/>
      <c r="H24" s="32"/>
      <c r="I24" s="32"/>
      <c r="J24" s="32"/>
      <c r="K24" s="32"/>
      <c r="L24" s="32"/>
      <c r="M24" s="32"/>
      <c r="N24" s="32"/>
    </row>
    <row r="25" spans="2:14" ht="12.75">
      <c r="B25" s="284" t="s">
        <v>51</v>
      </c>
      <c r="C25" s="486">
        <v>124.248838</v>
      </c>
      <c r="D25" s="487"/>
      <c r="E25" s="478">
        <v>127.636268</v>
      </c>
      <c r="F25" s="479"/>
      <c r="G25" s="32"/>
      <c r="H25" s="32"/>
      <c r="I25" s="32"/>
      <c r="J25" s="32"/>
      <c r="K25" s="32"/>
      <c r="L25" s="32"/>
      <c r="M25" s="32"/>
      <c r="N25" s="32"/>
    </row>
    <row r="26" spans="2:14" ht="12.75">
      <c r="B26" s="284" t="s">
        <v>299</v>
      </c>
      <c r="C26" s="486">
        <v>668.48244</v>
      </c>
      <c r="D26" s="487"/>
      <c r="E26" s="478">
        <v>868.4380699999999</v>
      </c>
      <c r="F26" s="479"/>
      <c r="G26" s="32"/>
      <c r="H26" s="32"/>
      <c r="I26" s="32"/>
      <c r="J26" s="32"/>
      <c r="K26" s="32"/>
      <c r="L26" s="32"/>
      <c r="M26" s="32"/>
      <c r="N26" s="32"/>
    </row>
    <row r="27" spans="2:14" ht="12.75">
      <c r="B27" s="284" t="s">
        <v>300</v>
      </c>
      <c r="C27" s="486">
        <v>51.710053</v>
      </c>
      <c r="D27" s="487"/>
      <c r="E27" s="478">
        <v>56.528093999999996</v>
      </c>
      <c r="F27" s="479"/>
      <c r="G27" s="32"/>
      <c r="H27" s="32"/>
      <c r="I27" s="32"/>
      <c r="J27" s="32"/>
      <c r="K27" s="32"/>
      <c r="L27" s="32"/>
      <c r="M27" s="32"/>
      <c r="N27" s="32"/>
    </row>
    <row r="28" spans="2:14" ht="12.75">
      <c r="B28" s="284" t="s">
        <v>301</v>
      </c>
      <c r="C28" s="486">
        <v>277.70471000000003</v>
      </c>
      <c r="D28" s="487"/>
      <c r="E28" s="478">
        <v>292.95678000000004</v>
      </c>
      <c r="F28" s="479"/>
      <c r="G28" s="32"/>
      <c r="H28" s="32"/>
      <c r="I28" s="32"/>
      <c r="J28" s="32"/>
      <c r="K28" s="32"/>
      <c r="L28" s="32"/>
      <c r="M28" s="32"/>
      <c r="N28" s="32"/>
    </row>
    <row r="29" spans="2:14" ht="12.75">
      <c r="B29" s="284" t="s">
        <v>302</v>
      </c>
      <c r="C29" s="486">
        <v>4549.810974</v>
      </c>
      <c r="D29" s="487"/>
      <c r="E29" s="478">
        <v>4627.049053999999</v>
      </c>
      <c r="F29" s="479"/>
      <c r="G29" s="32"/>
      <c r="H29" s="32"/>
      <c r="I29" s="32"/>
      <c r="J29" s="32"/>
      <c r="K29" s="32"/>
      <c r="L29" s="32"/>
      <c r="M29" s="32"/>
      <c r="N29" s="32"/>
    </row>
    <row r="30" spans="2:14" ht="12.75">
      <c r="B30" s="284" t="s">
        <v>54</v>
      </c>
      <c r="C30" s="486">
        <v>6214.2639288</v>
      </c>
      <c r="D30" s="487"/>
      <c r="E30" s="478">
        <v>6438.9754846999995</v>
      </c>
      <c r="F30" s="479"/>
      <c r="G30" s="32"/>
      <c r="H30" s="32"/>
      <c r="I30" s="32"/>
      <c r="J30" s="32"/>
      <c r="K30" s="32"/>
      <c r="L30" s="32"/>
      <c r="M30" s="32"/>
      <c r="N30" s="32"/>
    </row>
    <row r="31" spans="2:14" ht="12.75">
      <c r="B31" s="284" t="s">
        <v>55</v>
      </c>
      <c r="C31" s="486">
        <v>297.128653</v>
      </c>
      <c r="D31" s="487"/>
      <c r="E31" s="478">
        <v>349.19507699999997</v>
      </c>
      <c r="F31" s="479"/>
      <c r="G31" s="32"/>
      <c r="H31" s="32"/>
      <c r="I31" s="32"/>
      <c r="J31" s="32"/>
      <c r="K31" s="32"/>
      <c r="L31" s="32"/>
      <c r="M31" s="32"/>
      <c r="N31" s="32"/>
    </row>
    <row r="32" spans="2:14" ht="12.75">
      <c r="B32" s="284" t="s">
        <v>56</v>
      </c>
      <c r="C32" s="486">
        <v>770.7663904</v>
      </c>
      <c r="D32" s="487"/>
      <c r="E32" s="478">
        <v>846.3820032</v>
      </c>
      <c r="F32" s="479"/>
      <c r="G32" s="32"/>
      <c r="H32" s="32"/>
      <c r="I32" s="32"/>
      <c r="J32" s="32"/>
      <c r="K32" s="32"/>
      <c r="L32" s="32"/>
      <c r="M32" s="32"/>
      <c r="N32" s="32"/>
    </row>
    <row r="33" spans="2:14" ht="12.75">
      <c r="B33" s="284" t="s">
        <v>62</v>
      </c>
      <c r="C33" s="486">
        <v>1260.90602027</v>
      </c>
      <c r="D33" s="487"/>
      <c r="E33" s="478">
        <v>1270.7698631</v>
      </c>
      <c r="F33" s="479"/>
      <c r="G33" s="32"/>
      <c r="H33" s="32"/>
      <c r="I33" s="32"/>
      <c r="J33" s="32"/>
      <c r="K33" s="32"/>
      <c r="L33" s="32"/>
      <c r="M33" s="32"/>
      <c r="N33" s="32"/>
    </row>
    <row r="34" spans="2:14" ht="12.75">
      <c r="B34" s="284" t="s">
        <v>169</v>
      </c>
      <c r="C34" s="486">
        <v>2252.541284</v>
      </c>
      <c r="D34" s="487"/>
      <c r="E34" s="478">
        <v>2282.633369</v>
      </c>
      <c r="F34" s="479"/>
      <c r="G34" s="32"/>
      <c r="H34" s="32"/>
      <c r="I34" s="32"/>
      <c r="J34" s="32"/>
      <c r="K34" s="32"/>
      <c r="L34" s="32"/>
      <c r="M34" s="32"/>
      <c r="N34" s="32"/>
    </row>
    <row r="35" spans="2:14" ht="12.75">
      <c r="B35" s="284" t="s">
        <v>140</v>
      </c>
      <c r="C35" s="486">
        <v>366.7408591</v>
      </c>
      <c r="D35" s="487"/>
      <c r="E35" s="478">
        <v>380.74626390000003</v>
      </c>
      <c r="F35" s="479"/>
      <c r="G35" s="32"/>
      <c r="H35" s="32"/>
      <c r="I35" s="32"/>
      <c r="J35" s="32"/>
      <c r="K35" s="32"/>
      <c r="L35" s="32"/>
      <c r="M35" s="32"/>
      <c r="N35" s="32"/>
    </row>
    <row r="36" spans="2:14" ht="12.75">
      <c r="B36" s="284" t="s">
        <v>303</v>
      </c>
      <c r="C36" s="486">
        <v>482.8337985</v>
      </c>
      <c r="D36" s="487"/>
      <c r="E36" s="478">
        <v>495.4819908</v>
      </c>
      <c r="F36" s="479"/>
      <c r="G36" s="32"/>
      <c r="H36" s="32"/>
      <c r="I36" s="32"/>
      <c r="J36" s="32"/>
      <c r="K36" s="32"/>
      <c r="L36" s="32"/>
      <c r="M36" s="32"/>
      <c r="N36" s="32"/>
    </row>
    <row r="37" spans="2:14" ht="12.75">
      <c r="B37" s="284" t="s">
        <v>304</v>
      </c>
      <c r="C37" s="486">
        <v>238.759527</v>
      </c>
      <c r="D37" s="487"/>
      <c r="E37" s="478">
        <v>256.932431</v>
      </c>
      <c r="F37" s="479"/>
      <c r="G37" s="32"/>
      <c r="H37" s="32"/>
      <c r="I37" s="32"/>
      <c r="J37" s="32"/>
      <c r="K37" s="32"/>
      <c r="L37" s="32"/>
      <c r="M37" s="32"/>
      <c r="N37" s="32"/>
    </row>
    <row r="38" spans="2:14" ht="12.75">
      <c r="B38" s="284" t="s">
        <v>305</v>
      </c>
      <c r="C38" s="486">
        <v>133.877139</v>
      </c>
      <c r="D38" s="487"/>
      <c r="E38" s="478">
        <v>124.171241</v>
      </c>
      <c r="F38" s="479"/>
      <c r="G38" s="32"/>
      <c r="H38" s="32"/>
      <c r="I38" s="32"/>
      <c r="J38" s="32"/>
      <c r="K38" s="32"/>
      <c r="L38" s="32"/>
      <c r="M38" s="32"/>
      <c r="N38" s="32"/>
    </row>
    <row r="39" spans="2:14" ht="12.75">
      <c r="B39" s="284" t="s">
        <v>306</v>
      </c>
      <c r="C39" s="486">
        <v>132.2995057</v>
      </c>
      <c r="D39" s="487"/>
      <c r="E39" s="478">
        <v>137.6792402</v>
      </c>
      <c r="F39" s="479"/>
      <c r="G39" s="32"/>
      <c r="H39" s="32"/>
      <c r="I39" s="32"/>
      <c r="J39" s="32"/>
      <c r="K39" s="32"/>
      <c r="L39" s="32"/>
      <c r="M39" s="32"/>
      <c r="N39" s="32"/>
    </row>
    <row r="40" spans="2:14" ht="12.75">
      <c r="B40" s="284" t="s">
        <v>57</v>
      </c>
      <c r="C40" s="486">
        <v>945.669394</v>
      </c>
      <c r="D40" s="487"/>
      <c r="E40" s="478">
        <v>935.8033</v>
      </c>
      <c r="F40" s="479"/>
      <c r="G40" s="32"/>
      <c r="H40" s="32"/>
      <c r="I40" s="32"/>
      <c r="J40" s="32"/>
      <c r="K40" s="32"/>
      <c r="L40" s="32"/>
      <c r="M40" s="32"/>
      <c r="N40" s="32"/>
    </row>
    <row r="41" spans="2:14" ht="12.75">
      <c r="B41" s="284" t="s">
        <v>307</v>
      </c>
      <c r="C41" s="486">
        <v>487.7699383</v>
      </c>
      <c r="D41" s="487"/>
      <c r="E41" s="478">
        <v>485.79853499999996</v>
      </c>
      <c r="F41" s="479"/>
      <c r="G41" s="32"/>
      <c r="H41" s="32"/>
      <c r="I41" s="32"/>
      <c r="J41" s="32"/>
      <c r="K41" s="32"/>
      <c r="L41" s="32"/>
      <c r="M41" s="32"/>
      <c r="N41" s="32"/>
    </row>
    <row r="42" spans="2:14" ht="12.75">
      <c r="B42" s="284" t="s">
        <v>308</v>
      </c>
      <c r="C42" s="486">
        <v>450.4445027</v>
      </c>
      <c r="D42" s="487"/>
      <c r="E42" s="478">
        <v>439.7523461</v>
      </c>
      <c r="F42" s="479"/>
      <c r="G42" s="32"/>
      <c r="H42" s="32"/>
      <c r="I42" s="32"/>
      <c r="J42" s="32"/>
      <c r="K42" s="32"/>
      <c r="L42" s="32"/>
      <c r="M42" s="32"/>
      <c r="N42" s="32"/>
    </row>
    <row r="43" spans="2:14" ht="12.75">
      <c r="B43" s="284" t="s">
        <v>309</v>
      </c>
      <c r="C43" s="486">
        <v>494.555667</v>
      </c>
      <c r="D43" s="487"/>
      <c r="E43" s="478">
        <v>493.07050599999997</v>
      </c>
      <c r="F43" s="479"/>
      <c r="G43" s="32"/>
      <c r="H43" s="32"/>
      <c r="I43" s="32"/>
      <c r="J43" s="32"/>
      <c r="K43" s="32"/>
      <c r="L43" s="32"/>
      <c r="M43" s="32"/>
      <c r="N43" s="32"/>
    </row>
    <row r="44" spans="2:14" ht="12.75">
      <c r="B44" s="284" t="s">
        <v>68</v>
      </c>
      <c r="C44" s="486">
        <v>1632.180719</v>
      </c>
      <c r="D44" s="487"/>
      <c r="E44" s="478">
        <v>1632.559493</v>
      </c>
      <c r="F44" s="479"/>
      <c r="G44" s="32"/>
      <c r="H44" s="32"/>
      <c r="I44" s="32"/>
      <c r="J44" s="32"/>
      <c r="K44" s="32"/>
      <c r="L44" s="32"/>
      <c r="M44" s="32"/>
      <c r="N44" s="32"/>
    </row>
    <row r="45" spans="2:14" ht="12.75">
      <c r="B45" s="284" t="s">
        <v>310</v>
      </c>
      <c r="C45" s="486">
        <v>307.65428</v>
      </c>
      <c r="D45" s="487"/>
      <c r="E45" s="478">
        <v>307.81084000000004</v>
      </c>
      <c r="F45" s="479"/>
      <c r="G45" s="32"/>
      <c r="H45" s="32"/>
      <c r="I45" s="32"/>
      <c r="J45" s="32"/>
      <c r="K45" s="32"/>
      <c r="L45" s="32"/>
      <c r="M45" s="32"/>
      <c r="N45" s="32"/>
    </row>
    <row r="46" spans="2:14" ht="12.75">
      <c r="B46" s="284" t="s">
        <v>311</v>
      </c>
      <c r="C46" s="486">
        <v>218.39751</v>
      </c>
      <c r="D46" s="487"/>
      <c r="E46" s="478">
        <v>223.01094</v>
      </c>
      <c r="F46" s="479"/>
      <c r="G46" s="32"/>
      <c r="H46" s="32"/>
      <c r="I46" s="32"/>
      <c r="J46" s="32"/>
      <c r="K46" s="32"/>
      <c r="L46" s="32"/>
      <c r="M46" s="32"/>
      <c r="N46" s="32"/>
    </row>
    <row r="47" spans="2:14" ht="12.75">
      <c r="B47" s="185"/>
      <c r="C47" s="484"/>
      <c r="D47" s="485"/>
      <c r="E47" s="478"/>
      <c r="F47" s="479"/>
      <c r="G47" s="32"/>
      <c r="H47" s="32"/>
      <c r="I47" s="32"/>
      <c r="J47" s="32"/>
      <c r="K47" s="32"/>
      <c r="L47" s="32"/>
      <c r="M47" s="32"/>
      <c r="N47" s="32"/>
    </row>
    <row r="48" spans="1:14" ht="15.75" customHeight="1" thickBot="1">
      <c r="A48" s="22"/>
      <c r="B48" s="299" t="s">
        <v>176</v>
      </c>
      <c r="C48" s="480">
        <v>67634.379779478</v>
      </c>
      <c r="D48" s="481"/>
      <c r="E48" s="480">
        <v>69225.182454999</v>
      </c>
      <c r="F48" s="481"/>
      <c r="G48" s="32"/>
      <c r="H48" s="32"/>
      <c r="I48" s="32"/>
      <c r="J48" s="32"/>
      <c r="K48" s="32"/>
      <c r="L48" s="32"/>
      <c r="M48" s="32"/>
      <c r="N48" s="32"/>
    </row>
    <row r="49" spans="1:19" ht="12.75">
      <c r="A49" s="482" t="s">
        <v>349</v>
      </c>
      <c r="B49" s="482"/>
      <c r="C49" s="482"/>
      <c r="D49" s="482"/>
      <c r="E49" s="482"/>
      <c r="F49" s="482"/>
      <c r="G49" s="482"/>
      <c r="H49" s="306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.75">
      <c r="A50" s="483" t="s">
        <v>350</v>
      </c>
      <c r="B50" s="483"/>
      <c r="C50" s="483"/>
      <c r="D50" s="483"/>
      <c r="E50" s="483"/>
      <c r="F50" s="483"/>
      <c r="G50" s="483"/>
      <c r="H50" s="307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 ht="12.75">
      <c r="A51" s="477" t="s">
        <v>351</v>
      </c>
      <c r="B51" s="477"/>
      <c r="C51" s="477"/>
      <c r="D51" s="477"/>
      <c r="E51" s="477"/>
      <c r="F51" s="477"/>
      <c r="G51" s="477"/>
      <c r="H51" s="304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19" ht="12.75">
      <c r="A52" s="477" t="s">
        <v>352</v>
      </c>
      <c r="B52" s="477"/>
      <c r="C52" s="304"/>
      <c r="D52" s="304"/>
      <c r="E52" s="304"/>
      <c r="F52" s="304"/>
      <c r="G52" s="304"/>
      <c r="H52" s="300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1:7" s="32" customFormat="1" ht="12.75">
      <c r="A53" s="364" t="s">
        <v>353</v>
      </c>
      <c r="B53" s="364"/>
      <c r="C53" s="364"/>
      <c r="D53" s="364"/>
      <c r="E53" s="364"/>
      <c r="F53" s="364"/>
      <c r="G53" s="364"/>
    </row>
    <row r="54" spans="1:7" s="32" customFormat="1" ht="12.75">
      <c r="A54" s="364" t="s">
        <v>354</v>
      </c>
      <c r="B54" s="364"/>
      <c r="C54" s="364"/>
      <c r="D54" s="364"/>
      <c r="E54" s="364"/>
      <c r="F54" s="364"/>
      <c r="G54" s="364"/>
    </row>
    <row r="55" spans="1:27" s="77" customFormat="1" ht="14.25">
      <c r="A55" s="488" t="s">
        <v>348</v>
      </c>
      <c r="B55" s="488"/>
      <c r="C55" s="488"/>
      <c r="D55" s="488"/>
      <c r="E55" s="488"/>
      <c r="F55" s="488"/>
      <c r="G55" s="488"/>
      <c r="H55" s="30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</row>
    <row r="56" spans="1:20" ht="12.75">
      <c r="A56" s="364" t="s">
        <v>347</v>
      </c>
      <c r="B56" s="364"/>
      <c r="C56" s="364"/>
      <c r="D56" s="364"/>
      <c r="E56" s="364"/>
      <c r="F56" s="364"/>
      <c r="G56" s="364"/>
      <c r="H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2.75">
      <c r="A57" s="364"/>
      <c r="B57" s="364"/>
      <c r="C57" s="364"/>
      <c r="D57" s="364"/>
      <c r="E57" s="364"/>
      <c r="F57" s="364"/>
      <c r="G57" s="364"/>
      <c r="H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2:14" ht="12.75">
      <c r="B58" s="32"/>
      <c r="C58" s="76"/>
      <c r="D58" s="76"/>
      <c r="E58" s="76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2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4" ht="12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2:14" ht="12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2:14" ht="12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2:14" ht="12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2:14" ht="12.7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2:14" ht="12.7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2:14" ht="12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2:14" ht="12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2:14" ht="12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2:14" ht="12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2:14" ht="12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2:14" ht="12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2:14" ht="12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2:14" ht="12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2:14" ht="12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2:14" ht="12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2:14" ht="12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2:14" ht="12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2:14" ht="12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2:14" ht="12.7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2:14" ht="12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2:14" ht="12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2:14" ht="12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2:14" ht="12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2:14" ht="12.7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2:14" ht="12.7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2:14" ht="12.7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2:14" ht="12.7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2:14" ht="12.7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2:14" ht="12.7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2:14" ht="12.7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2:14" ht="12.7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2:14" ht="12.7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2:14" ht="12.7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2:14" ht="12.7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2:14" ht="12.7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2:14" ht="12.7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2:14" ht="12.7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2:14" ht="12.7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2:14" ht="12.7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2:14" ht="12.7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2:14" ht="12.7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2:14" ht="12.7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2:14" ht="12.7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2:14" ht="12.7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2:14" ht="12.7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2:14" ht="12.7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2:14" ht="12.7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2:14" ht="12.7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2:14" ht="12.7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2:14" ht="12.7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2:14" ht="12.7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2:14" ht="12.7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2:14" ht="12.7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2:14" ht="12.7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2:14" ht="12.7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2:14" ht="12.7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2:14" ht="12.7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2:14" ht="12.7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2:14" ht="12.7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2:14" ht="12.7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2:14" ht="12.7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2:14" ht="12.7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2:14" ht="12.7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2:14" ht="12.7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2:14" ht="12.7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2:14" ht="12.7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2:14" ht="12.7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2:14" ht="12.7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2:14" ht="12.7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2:14" ht="12.7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2:14" ht="12.7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2:14" ht="12.7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2:14" ht="12.7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2:14" ht="12.7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2:14" ht="12.7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2:14" ht="12.7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2:14" ht="12.7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2:14" ht="12.7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2:14" ht="12.7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2:14" ht="12.7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2:14" ht="12.7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2:14" ht="12.7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2:14" ht="12.7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2:14" ht="12.7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2:14" ht="12.7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2:14" ht="12.7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2:14" ht="12.7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2:14" ht="12.7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2:14" ht="12.7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2:14" ht="12.7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2:14" ht="12.7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2:14" ht="12.7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2:14" ht="12.7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2:14" ht="12.7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2:14" ht="12.7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2:14" ht="12.7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2:14" ht="12.7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2:14" ht="12.7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2:14" ht="12.7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2:14" ht="12.7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2:14" ht="12.7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2:14" ht="12.7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2:14" ht="12.7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2:14" ht="12.75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2:14" ht="12.7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2:14" ht="12.7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2:14" ht="12.7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2:14" ht="12.7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2:14" ht="12.7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2:14" ht="12.7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2:14" ht="12.7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2:14" ht="12.75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2:14" ht="12.75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2:14" ht="12.75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2:14" ht="12.75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2:14" ht="12.75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2:14" ht="12.75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2:14" ht="12.75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2:14" ht="12.75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2:14" ht="12.75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2:14" ht="12.75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2:14" ht="12.75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2:14" ht="12.75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2:14" ht="12.75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2:14" ht="12.75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2:14" ht="12.75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2:14" ht="12.75"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2:14" ht="12.75"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2:14" ht="12.75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2:14" ht="12.75"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2:14" ht="12.75"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2:14" ht="12.75"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2:14" ht="12.75"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2:14" ht="12.75"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2:14" ht="12.75"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2:14" ht="12.75"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2:14" ht="12.75"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2:14" ht="12.75"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2:14" ht="12.75"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2:14" ht="12.75"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2:14" ht="12.75"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2:14" ht="12.75"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2:14" ht="12.75"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2:14" ht="12.75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2:14" ht="12.75"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2:14" ht="12.75"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2:14" ht="12.75"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2:14" ht="12.75"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2:14" ht="12.75"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2:14" ht="12.75"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2:14" ht="12.75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2:14" ht="12.75"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2:14" ht="12.75"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2:14" ht="12.75"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2:14" ht="12.75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2:14" ht="12.75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2:14" ht="12.75"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2:14" ht="12.75"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2:14" ht="12.75"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2:14" ht="12.75"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2:14" ht="12.75"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2:14" ht="12.75"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2:14" ht="12.75"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2:14" ht="12.75"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2:14" ht="12.75"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2:14" ht="12.75"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2:14" ht="12.75"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2:14" ht="12.75"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2:14" ht="12.75"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2:14" ht="12.75"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2:14" ht="12.75"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2:14" ht="12.75"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2:14" ht="12.75"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2:14" ht="12.75"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2:14" ht="12.75"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2:14" ht="12.75"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2:14" ht="12.75"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2:14" ht="12.75"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2:14" ht="12.75"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2:14" ht="12.75"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2:14" ht="12.75"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2:14" ht="12.75"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2:14" ht="12.75"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2:14" ht="12.75"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2:14" ht="12.75"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2:14" ht="12.75"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2:14" ht="12.75"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2:14" ht="12.75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2:14" ht="12.75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2:14" ht="12.75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2:14" ht="12.75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2:14" ht="12.75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2:14" ht="12.75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2:14" ht="12.75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2:14" ht="12.7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2:14" ht="12.75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2:14" ht="12.75"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2:14" ht="12.75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2:14" ht="12.75"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2:14" ht="12.75"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2:14" ht="12.75"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2:14" ht="12.75"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2:14" ht="12.75"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2:14" ht="12.75"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2:14" ht="12.75"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2:14" ht="12.75"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2:14" ht="12.75"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2:14" ht="12.75"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2:14" ht="12.75"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2:14" ht="12.75"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2:14" ht="12.75"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2:14" ht="12.75"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2:14" ht="12.75"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2:14" ht="12.75"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2:14" ht="12.75"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2:14" ht="12.75"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2:14" ht="12.75"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2:14" ht="12.75"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2:14" ht="12.75"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2:14" ht="12.75"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2:14" ht="12.75"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2:14" ht="12.75"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2:14" ht="12.75"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2:14" ht="12.75"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2:14" ht="12.75"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2:14" ht="12.75"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2:14" ht="12.75"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2:14" ht="12.75"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2:14" ht="12.75"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2:14" ht="12.75"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2:14" ht="12.75"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2:14" ht="12.75"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2:14" ht="12.75"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2:14" ht="12.75"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2:14" ht="12.75"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2:14" ht="12.75"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2:14" ht="12.75"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2:14" ht="12.75"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2:14" ht="12.75"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2:14" ht="12.75"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2:14" ht="12.75"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2:14" ht="12.75"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2:14" ht="12.75"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2:14" ht="12.75"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2:14" ht="12.75"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2:14" ht="12.75"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2:14" ht="12.75"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2:14" ht="12.75"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2:14" ht="12.75"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2:14" ht="12.75"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2:14" ht="12.75"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2:14" ht="12.75"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2:14" ht="12.75"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2:14" ht="12.75"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2:14" ht="12.75"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2:14" ht="12.75"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2:14" ht="12.75"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2:14" ht="12.75"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2:14" ht="12.75"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2:14" ht="12.75"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2:14" ht="12.75"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2:14" ht="12.75"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2:14" ht="12.75"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2:14" ht="12.75"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2:14" ht="12.75"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2:14" ht="12.75"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2:14" ht="12.75"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2:14" ht="12.75"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2:14" ht="12.75"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2:14" ht="12.75"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2:14" ht="12.75"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2:14" ht="12.75"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2:14" ht="12.75"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2:14" ht="12.75"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2:14" ht="12.75"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2:14" ht="12.75"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2:14" ht="12.75"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2:14" ht="12.75"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2:14" ht="12.75"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2:14" ht="12.75"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2:14" ht="12.75"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2:14" ht="12.75"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2:14" ht="12.75"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2:14" ht="12.75"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2:14" ht="12.75"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2:14" ht="12.75"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2:14" ht="12.75"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2:14" ht="12.75"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2:14" ht="12.75"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2:14" ht="12.75"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2:14" ht="12.75"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2:14" ht="12.75"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2:14" ht="12.75"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2:14" ht="12.75"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2:14" ht="12.75"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2:14" ht="12.75"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2:14" ht="12.75"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2:14" ht="12.75"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2:14" ht="12.75"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2:14" ht="12.75"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2:14" ht="12.75"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2:14" ht="12.75"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2:14" ht="12.75"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2:14" ht="12.75"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2:14" ht="12.75"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2:14" ht="12.75"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2:14" ht="12.75"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2:14" ht="12.75"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2:14" ht="12.75"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2:14" ht="12.75"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2:14" ht="12.75"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2:14" ht="12.75"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2:14" ht="12.75"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2:14" ht="12.75"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2:14" ht="12.75"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2:14" ht="12.75"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2:14" ht="12.75"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2:14" ht="12.75"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2:14" ht="12.75"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2:14" ht="12.75"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2:14" ht="12.75"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2:14" ht="12.75"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2:14" ht="12.75"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2:14" ht="12.75"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2:14" ht="12.75"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2:14" ht="12.75"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2:14" ht="12.75"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2:14" ht="12.75"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2:14" ht="12.75"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2:14" ht="12.75"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2:14" ht="12.75"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2:14" ht="12.75"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2:14" ht="12.75"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2:14" ht="12.75"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2:14" ht="12.75"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2:14" ht="12.75"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2:14" ht="12.75"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2:14" ht="12.75"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2:14" ht="12.75"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2:14" ht="12.75"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2:14" ht="12.75"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2:14" ht="12.75"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2:14" ht="12.75"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2:14" ht="12.75"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2:14" ht="12.75"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2:14" ht="12.75"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2:14" ht="12.75"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2:14" ht="12.75"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2:14" ht="12.75"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2:14" ht="12.75"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2:14" ht="12.75"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2:14" ht="12.75"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2:14" ht="12.75"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2:14" ht="12.75"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2:14" ht="12.75"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2:14" ht="12.75"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2:14" ht="12.75"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2:14" ht="12.75"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2:14" ht="12.75"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2:14" ht="12.75"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2:14" ht="12.75"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2:14" ht="12.75"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2:14" ht="12.75"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2:14" ht="12.75"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2:14" ht="12.75"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2:14" ht="12.75"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2:14" ht="12.75"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2:14" ht="12.75"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2:14" ht="12.75"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2:14" ht="12.75"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2:14" ht="12.75"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2:14" ht="12.75"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2:14" ht="12.75"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2:14" ht="12.75"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2:14" ht="12.75"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2:14" ht="12.75"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2:14" ht="12.75"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2:14" ht="12.75"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2:14" ht="12.75"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2:14" ht="12.75"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2:14" ht="12.75"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2:14" ht="12.75"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2:14" ht="12.75"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2:14" ht="12.75"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2:14" ht="12.75"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2:14" ht="12.75"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2:14" ht="12.75"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2:14" ht="12.75"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2:14" ht="12.75"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2:14" ht="12.75"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2:14" ht="12.75"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2:14" ht="12.75"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2:14" ht="12.75"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2:14" ht="12.75"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2:14" ht="12.75"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2:14" ht="12.75"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2:14" ht="12.75"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2:14" ht="12.75"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2:14" ht="12.75"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2:14" ht="12.75"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2:14" ht="12.75"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2:14" ht="12.75"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2:14" ht="12.75"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2:14" ht="12.75"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2:14" ht="12.75"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2:14" ht="12.75"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2:14" ht="12.75"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2:14" ht="12.75"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2:14" ht="12.75"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2:14" ht="12.75"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2:14" ht="12.75"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2:14" ht="12.75"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2:14" ht="12.75"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2:14" ht="12.75"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2:14" ht="12.75"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2:14" ht="12.75"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2:14" ht="12.75"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2:14" ht="12.75"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2:14" ht="12.75"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2:14" ht="12.75"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2:14" ht="12.75"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2:14" ht="12.75"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2:14" ht="12.75"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2:14" ht="12.75"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2:14" ht="12.75"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2:14" ht="12.75"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2:14" ht="12.75"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2:14" ht="12.75"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2:14" ht="12.75"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2:14" ht="12.75"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2:14" ht="12.75"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2:14" ht="12.75"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2:14" ht="12.75"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2:14" ht="12.75"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2:14" ht="12.75"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2:14" ht="12.75"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2:14" ht="12.75"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2:14" ht="12.75"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2:14" ht="12.75"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2:14" ht="12.75"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2:14" ht="12.75"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2:14" ht="12.75"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2:14" ht="12.75"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2:14" ht="12.75"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2:14" ht="12.75"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2:14" ht="12.75"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2:14" ht="12.75"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2:14" ht="12.75"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2:14" ht="12.75"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2:14" ht="12.75"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2:14" ht="12.75"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2:14" ht="12.75"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2:14" ht="12.75"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2:14" ht="12.75"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2:14" ht="12.75"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2:14" ht="12.75"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2:14" ht="12.75"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2:14" ht="12.75"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2:14" ht="12.75"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2:14" ht="12.75"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2:14" ht="12.75"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2:14" ht="12.75"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2:14" ht="12.75"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2:14" ht="12.75"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2:14" ht="12.75"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2:14" ht="12.75"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2:14" ht="12.75"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2:14" ht="12.75"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2:14" ht="12.75"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2:14" ht="12.75"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2:14" ht="12.75"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2:14" ht="12.75"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2:14" ht="12.75"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2:14" ht="12.75"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2:14" ht="12.75"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2:14" ht="12.75"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2:14" ht="12.75"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2:14" ht="12.75"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2:14" ht="12.75"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2:14" ht="12.75"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2:14" ht="12.75"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2:14" ht="12.75"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  <row r="543" spans="2:14" ht="12.75"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</row>
    <row r="544" spans="2:14" ht="12.75"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</row>
    <row r="545" spans="2:14" ht="12.75"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</row>
    <row r="546" spans="2:14" ht="12.75"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</row>
    <row r="547" spans="2:14" ht="12.75"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</row>
    <row r="548" spans="2:14" ht="12.75"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</row>
    <row r="549" spans="2:14" ht="12.75"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</row>
    <row r="550" spans="2:14" ht="12.75"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</row>
    <row r="551" spans="2:14" ht="12.75"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</row>
    <row r="552" spans="2:14" ht="12.75"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</row>
    <row r="553" spans="2:14" ht="12.75"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</row>
    <row r="554" spans="2:14" ht="12.75"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</row>
    <row r="555" spans="2:14" ht="12.75"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</row>
    <row r="556" spans="2:14" ht="12.75"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</row>
    <row r="557" spans="2:14" ht="12.75"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</row>
    <row r="558" spans="2:14" ht="12.75"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</row>
    <row r="559" spans="2:14" ht="12.75"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</row>
    <row r="560" spans="2:14" ht="12.75"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</row>
    <row r="561" spans="2:14" ht="12.75"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</row>
    <row r="562" spans="2:14" ht="12.75"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</row>
    <row r="563" spans="2:14" ht="12.75"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</row>
    <row r="564" spans="2:14" ht="12.75"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</row>
    <row r="565" spans="2:14" ht="12.75"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</row>
    <row r="566" spans="2:14" ht="12.75"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</row>
    <row r="567" spans="2:14" ht="12.75"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</row>
    <row r="568" spans="2:14" ht="12.75"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</row>
    <row r="569" spans="2:14" ht="12.75"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</row>
    <row r="570" spans="2:14" ht="12.75"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</row>
    <row r="571" spans="2:14" ht="12.75"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</row>
    <row r="572" spans="2:14" ht="12.75"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</row>
    <row r="573" spans="2:14" ht="12.75"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</row>
    <row r="574" spans="2:14" ht="12.75"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</row>
    <row r="575" spans="2:14" ht="12.75"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</row>
    <row r="576" spans="2:14" ht="12.75"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</row>
    <row r="577" spans="2:14" ht="12.75"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</row>
    <row r="578" spans="2:14" ht="12.75"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</row>
    <row r="579" spans="2:14" ht="12.75"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</row>
    <row r="580" spans="2:14" ht="12.75"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</row>
    <row r="581" spans="2:14" ht="12.75"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</row>
    <row r="582" spans="2:14" ht="12.75"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</row>
    <row r="583" spans="2:14" ht="12.75"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</row>
    <row r="584" spans="2:14" ht="12.75"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</row>
    <row r="585" spans="2:14" ht="12.75"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</row>
    <row r="586" spans="2:14" ht="12.75"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</row>
    <row r="587" spans="2:14" ht="12.75"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</row>
    <row r="588" spans="2:14" ht="12.75"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</row>
    <row r="589" spans="2:14" ht="12.75"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</row>
    <row r="590" spans="2:14" ht="12.75"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</row>
    <row r="591" spans="2:14" ht="12.75"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</row>
    <row r="592" spans="2:14" ht="12.75"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</row>
    <row r="593" spans="2:14" ht="12.75"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</row>
    <row r="594" spans="2:14" ht="12.75"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</row>
    <row r="595" spans="2:14" ht="12.75"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</row>
    <row r="596" spans="2:14" ht="12.75"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</row>
    <row r="597" spans="2:14" ht="12.75"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</row>
    <row r="598" spans="2:14" ht="12.75"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</row>
    <row r="599" spans="2:14" ht="12.75"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</row>
    <row r="600" spans="2:14" ht="12.75"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</row>
    <row r="601" spans="2:14" ht="12.75"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</row>
    <row r="602" spans="2:14" ht="12.75"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</row>
    <row r="603" spans="2:14" ht="12.75"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</row>
    <row r="604" spans="2:14" ht="12.75"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</row>
    <row r="605" spans="2:14" ht="12.75"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</row>
    <row r="606" spans="2:14" ht="12.75"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</row>
    <row r="607" spans="2:14" ht="12.75"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</row>
    <row r="608" spans="2:14" ht="12.75"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</row>
    <row r="609" spans="2:14" ht="12.75"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</row>
    <row r="610" spans="2:14" ht="12.75"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</row>
    <row r="611" spans="2:14" ht="12.75"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</row>
    <row r="612" spans="2:14" ht="12.75"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</row>
    <row r="613" spans="2:14" ht="12.75"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</row>
    <row r="614" spans="2:14" ht="12.75"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</row>
    <row r="615" spans="2:14" ht="12.75"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</row>
    <row r="616" spans="2:14" ht="12.75"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</row>
    <row r="617" spans="2:14" ht="12.75"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</row>
    <row r="618" spans="2:14" ht="12.75"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</row>
    <row r="619" spans="2:14" ht="12.75"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</row>
    <row r="620" spans="2:14" ht="12.75"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</row>
    <row r="621" spans="2:14" ht="12.75"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</row>
    <row r="622" spans="2:14" ht="12.75"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</row>
    <row r="623" spans="2:14" ht="12.75"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</row>
    <row r="624" spans="2:14" ht="12.75"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</row>
    <row r="625" spans="2:14" ht="12.75"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</row>
    <row r="626" spans="2:14" ht="12.75"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</row>
    <row r="627" spans="2:14" ht="12.75"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</row>
    <row r="628" spans="2:14" ht="12.75"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</row>
  </sheetData>
  <mergeCells count="98">
    <mergeCell ref="E5:F5"/>
    <mergeCell ref="A53:G53"/>
    <mergeCell ref="C5:D5"/>
    <mergeCell ref="C6:D7"/>
    <mergeCell ref="C8:D8"/>
    <mergeCell ref="C9:D9"/>
    <mergeCell ref="E6:F7"/>
    <mergeCell ref="E8:F8"/>
    <mergeCell ref="C11:D11"/>
    <mergeCell ref="C12:D12"/>
    <mergeCell ref="A57:G57"/>
    <mergeCell ref="A54:G54"/>
    <mergeCell ref="A55:G55"/>
    <mergeCell ref="A56:G56"/>
    <mergeCell ref="C10:D10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34:D34"/>
    <mergeCell ref="C35:D35"/>
    <mergeCell ref="C28:D28"/>
    <mergeCell ref="C29:D29"/>
    <mergeCell ref="C30:D30"/>
    <mergeCell ref="C31:D31"/>
    <mergeCell ref="E28:F28"/>
    <mergeCell ref="C40:D40"/>
    <mergeCell ref="C42:D42"/>
    <mergeCell ref="C41:D41"/>
    <mergeCell ref="C36:D36"/>
    <mergeCell ref="C37:D37"/>
    <mergeCell ref="C38:D38"/>
    <mergeCell ref="C39:D39"/>
    <mergeCell ref="C32:D32"/>
    <mergeCell ref="C33:D33"/>
    <mergeCell ref="E13:F13"/>
    <mergeCell ref="E16:F16"/>
    <mergeCell ref="E14:F14"/>
    <mergeCell ref="E25:F25"/>
    <mergeCell ref="E15:F15"/>
    <mergeCell ref="E17:F17"/>
    <mergeCell ref="E18:F18"/>
    <mergeCell ref="E19:F19"/>
    <mergeCell ref="E9:F9"/>
    <mergeCell ref="E10:F10"/>
    <mergeCell ref="E11:F11"/>
    <mergeCell ref="E12:F12"/>
    <mergeCell ref="E36:F36"/>
    <mergeCell ref="E20:F20"/>
    <mergeCell ref="E21:F21"/>
    <mergeCell ref="E22:F22"/>
    <mergeCell ref="E32:F32"/>
    <mergeCell ref="E29:F29"/>
    <mergeCell ref="E30:F30"/>
    <mergeCell ref="E31:F31"/>
    <mergeCell ref="E26:F26"/>
    <mergeCell ref="E27:F27"/>
    <mergeCell ref="E37:F37"/>
    <mergeCell ref="E38:F38"/>
    <mergeCell ref="E39:F39"/>
    <mergeCell ref="A1:G1"/>
    <mergeCell ref="A2:G3"/>
    <mergeCell ref="E23:F23"/>
    <mergeCell ref="E24:F24"/>
    <mergeCell ref="E33:F33"/>
    <mergeCell ref="E34:F34"/>
    <mergeCell ref="E35:F35"/>
    <mergeCell ref="E40:F40"/>
    <mergeCell ref="E41:F41"/>
    <mergeCell ref="A49:G49"/>
    <mergeCell ref="A50:G50"/>
    <mergeCell ref="E46:F46"/>
    <mergeCell ref="C47:D47"/>
    <mergeCell ref="C43:D43"/>
    <mergeCell ref="C46:D46"/>
    <mergeCell ref="C45:D45"/>
    <mergeCell ref="C44:D44"/>
    <mergeCell ref="A51:G51"/>
    <mergeCell ref="A52:B52"/>
    <mergeCell ref="B5:B7"/>
    <mergeCell ref="E47:F47"/>
    <mergeCell ref="C48:D48"/>
    <mergeCell ref="E48:F48"/>
    <mergeCell ref="E42:F42"/>
    <mergeCell ref="E43:F43"/>
    <mergeCell ref="E44:F44"/>
    <mergeCell ref="E45:F4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A626"/>
  <sheetViews>
    <sheetView showGridLines="0" view="pageBreakPreview" zoomScale="75" zoomScaleNormal="75" zoomScaleSheetLayoutView="75" workbookViewId="0" topLeftCell="A52">
      <selection activeCell="G31" sqref="G31"/>
    </sheetView>
  </sheetViews>
  <sheetFormatPr defaultColWidth="11.421875" defaultRowHeight="12.75"/>
  <cols>
    <col min="1" max="1" width="42.00390625" style="9" customWidth="1"/>
    <col min="2" max="2" width="14.140625" style="35" customWidth="1"/>
    <col min="3" max="3" width="14.7109375" style="9" bestFit="1" customWidth="1"/>
    <col min="4" max="4" width="12.421875" style="9" customWidth="1"/>
    <col min="5" max="5" width="11.7109375" style="9" customWidth="1"/>
    <col min="6" max="6" width="16.57421875" style="9" customWidth="1"/>
    <col min="7" max="8" width="11.8515625" style="9" bestFit="1" customWidth="1"/>
    <col min="9" max="9" width="12.57421875" style="9" bestFit="1" customWidth="1"/>
    <col min="10" max="16384" width="11.421875" style="9" customWidth="1"/>
  </cols>
  <sheetData>
    <row r="1" spans="1:20" s="23" customFormat="1" ht="18">
      <c r="A1" s="366" t="s">
        <v>170</v>
      </c>
      <c r="B1" s="366"/>
      <c r="C1" s="366"/>
      <c r="D1" s="366"/>
      <c r="E1" s="366"/>
      <c r="F1" s="366"/>
      <c r="G1" s="30"/>
      <c r="H1" s="30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2.75" customHeight="1">
      <c r="A2" s="10"/>
      <c r="B2" s="41"/>
      <c r="C2" s="10"/>
      <c r="D2" s="10"/>
      <c r="E2" s="10"/>
      <c r="F2" s="3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5" customHeight="1">
      <c r="A3" s="389" t="s">
        <v>323</v>
      </c>
      <c r="B3" s="389"/>
      <c r="C3" s="389"/>
      <c r="D3" s="389"/>
      <c r="E3" s="389"/>
      <c r="F3" s="389"/>
      <c r="G3" s="65"/>
      <c r="H3" s="65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5" thickBot="1">
      <c r="A4" s="209"/>
      <c r="B4" s="210"/>
      <c r="C4" s="209"/>
      <c r="D4" s="209"/>
      <c r="E4" s="209"/>
      <c r="F4" s="209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12.75" customHeight="1">
      <c r="A5" s="211"/>
      <c r="B5" s="502">
        <v>2012</v>
      </c>
      <c r="C5" s="503"/>
      <c r="D5" s="502">
        <v>2013</v>
      </c>
      <c r="E5" s="503"/>
      <c r="F5" s="428" t="s">
        <v>369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2.75" customHeight="1">
      <c r="A6" s="212" t="s">
        <v>61</v>
      </c>
      <c r="B6" s="500" t="s">
        <v>41</v>
      </c>
      <c r="C6" s="329" t="s">
        <v>312</v>
      </c>
      <c r="D6" s="500" t="s">
        <v>41</v>
      </c>
      <c r="E6" s="213" t="s">
        <v>312</v>
      </c>
      <c r="F6" s="430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3.5" thickBot="1">
      <c r="A7" s="214"/>
      <c r="B7" s="501"/>
      <c r="C7" s="330" t="s">
        <v>116</v>
      </c>
      <c r="D7" s="501"/>
      <c r="E7" s="215" t="s">
        <v>116</v>
      </c>
      <c r="F7" s="499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2.75">
      <c r="A8" s="283" t="s">
        <v>291</v>
      </c>
      <c r="B8" s="285">
        <v>380.67502608</v>
      </c>
      <c r="C8" s="92">
        <v>8.263109</v>
      </c>
      <c r="D8" s="245">
        <v>393.46914209</v>
      </c>
      <c r="E8" s="301">
        <v>8.663666</v>
      </c>
      <c r="F8" s="93">
        <f aca="true" t="shared" si="0" ref="F8:F44">D8/B8*100-100</f>
        <v>3.360902379582754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2.75">
      <c r="A9" s="284" t="s">
        <v>292</v>
      </c>
      <c r="B9" s="286">
        <v>2434.9223997</v>
      </c>
      <c r="C9" s="96">
        <v>52.853554</v>
      </c>
      <c r="D9" s="96">
        <v>2431.3012698</v>
      </c>
      <c r="E9" s="302">
        <v>53.534014</v>
      </c>
      <c r="F9" s="97">
        <f t="shared" si="0"/>
        <v>-0.14871643960589154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12.75">
      <c r="A10" s="284" t="s">
        <v>78</v>
      </c>
      <c r="B10" s="286">
        <v>1215.005105591</v>
      </c>
      <c r="C10" s="96">
        <v>26.373464</v>
      </c>
      <c r="D10" s="96">
        <v>1218.949882031</v>
      </c>
      <c r="E10" s="302">
        <v>26.839652</v>
      </c>
      <c r="F10" s="97">
        <f t="shared" si="0"/>
        <v>0.3246715937116278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2.75">
      <c r="A11" s="284" t="s">
        <v>44</v>
      </c>
      <c r="B11" s="286">
        <v>3404.056551</v>
      </c>
      <c r="C11" s="96">
        <v>73.890029</v>
      </c>
      <c r="D11" s="96">
        <v>3441.340787</v>
      </c>
      <c r="E11" s="302">
        <v>75.773739</v>
      </c>
      <c r="F11" s="97">
        <f t="shared" si="0"/>
        <v>1.0952883843556407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2.75">
      <c r="A12" s="284" t="s">
        <v>139</v>
      </c>
      <c r="B12" s="286">
        <v>31.156169000000002</v>
      </c>
      <c r="C12" s="96">
        <v>0.67629</v>
      </c>
      <c r="D12" s="96">
        <v>32.1182919</v>
      </c>
      <c r="E12" s="302">
        <v>0.707202</v>
      </c>
      <c r="F12" s="97">
        <f t="shared" si="0"/>
        <v>3.0880654807078542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2.75">
      <c r="A13" s="284" t="s">
        <v>45</v>
      </c>
      <c r="B13" s="286">
        <v>1619.4984192600002</v>
      </c>
      <c r="C13" s="96">
        <v>35.153583</v>
      </c>
      <c r="D13" s="96">
        <v>1625.23134154</v>
      </c>
      <c r="E13" s="302">
        <v>35.785429</v>
      </c>
      <c r="F13" s="97">
        <f t="shared" si="0"/>
        <v>0.3539936940858013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.75">
      <c r="A14" s="284" t="s">
        <v>46</v>
      </c>
      <c r="B14" s="286">
        <v>1652.454166</v>
      </c>
      <c r="C14" s="96">
        <v>35.868936</v>
      </c>
      <c r="D14" s="96">
        <v>1699.095436</v>
      </c>
      <c r="E14" s="302">
        <v>37.411817</v>
      </c>
      <c r="F14" s="97">
        <f t="shared" si="0"/>
        <v>2.822545457518004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2.75">
      <c r="A15" s="284" t="s">
        <v>293</v>
      </c>
      <c r="B15" s="286">
        <v>601.66627873</v>
      </c>
      <c r="C15" s="96">
        <v>13.060047</v>
      </c>
      <c r="D15" s="96">
        <v>631.196212195</v>
      </c>
      <c r="E15" s="302">
        <v>13.8981</v>
      </c>
      <c r="F15" s="97">
        <f t="shared" si="0"/>
        <v>4.908025347096384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2.75">
      <c r="A16" s="284" t="s">
        <v>294</v>
      </c>
      <c r="B16" s="286">
        <v>158.678604935</v>
      </c>
      <c r="C16" s="96">
        <v>3.444351</v>
      </c>
      <c r="D16" s="96">
        <v>165.30238678</v>
      </c>
      <c r="E16" s="302">
        <v>3.639738</v>
      </c>
      <c r="F16" s="97">
        <f t="shared" si="0"/>
        <v>4.174338341147717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2.75">
      <c r="A17" s="284" t="s">
        <v>295</v>
      </c>
      <c r="B17" s="286">
        <v>80.4995199</v>
      </c>
      <c r="C17" s="96">
        <v>1.74736</v>
      </c>
      <c r="D17" s="96">
        <v>82.79869877</v>
      </c>
      <c r="E17" s="302">
        <v>1.823117</v>
      </c>
      <c r="F17" s="97">
        <f t="shared" si="0"/>
        <v>2.85613985382291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12.75">
      <c r="A18" s="284" t="s">
        <v>47</v>
      </c>
      <c r="B18" s="286">
        <v>184.57405</v>
      </c>
      <c r="C18" s="96">
        <v>4.00645</v>
      </c>
      <c r="D18" s="96">
        <v>187.39692000000002</v>
      </c>
      <c r="E18" s="302">
        <v>4.12623</v>
      </c>
      <c r="F18" s="97">
        <f t="shared" si="0"/>
        <v>1.5293970089511646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2.75">
      <c r="A19" s="284" t="s">
        <v>31</v>
      </c>
      <c r="B19" s="286">
        <v>177.28909876</v>
      </c>
      <c r="C19" s="96">
        <v>3.848319</v>
      </c>
      <c r="D19" s="96">
        <v>188.55024345</v>
      </c>
      <c r="E19" s="302">
        <v>4.151625</v>
      </c>
      <c r="F19" s="97">
        <f t="shared" si="0"/>
        <v>6.351853988069763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2.75">
      <c r="A20" s="284" t="s">
        <v>296</v>
      </c>
      <c r="B20" s="286">
        <v>189.33631</v>
      </c>
      <c r="C20" s="96">
        <v>4.109822</v>
      </c>
      <c r="D20" s="96">
        <v>199.34437</v>
      </c>
      <c r="E20" s="302">
        <v>4.389297</v>
      </c>
      <c r="F20" s="97">
        <f t="shared" si="0"/>
        <v>5.285864079636909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.75">
      <c r="A21" s="284" t="s">
        <v>83</v>
      </c>
      <c r="B21" s="286">
        <v>146.97180138</v>
      </c>
      <c r="C21" s="96">
        <v>3.190238</v>
      </c>
      <c r="D21" s="96">
        <v>152.38812812999998</v>
      </c>
      <c r="E21" s="302">
        <v>3.355384</v>
      </c>
      <c r="F21" s="97">
        <f t="shared" si="0"/>
        <v>3.685282958460803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12.75">
      <c r="A22" s="284" t="s">
        <v>50</v>
      </c>
      <c r="B22" s="286">
        <v>596.169068543</v>
      </c>
      <c r="C22" s="96">
        <v>12.940722</v>
      </c>
      <c r="D22" s="96">
        <v>615.63442077</v>
      </c>
      <c r="E22" s="302">
        <v>13.55545</v>
      </c>
      <c r="F22" s="97">
        <f t="shared" si="0"/>
        <v>3.2650724859933007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284" t="s">
        <v>297</v>
      </c>
      <c r="B23" s="286">
        <v>426.11401</v>
      </c>
      <c r="C23" s="96">
        <v>9.249428</v>
      </c>
      <c r="D23" s="96">
        <v>422.89919</v>
      </c>
      <c r="E23" s="302">
        <v>9.311677</v>
      </c>
      <c r="F23" s="97">
        <f t="shared" si="0"/>
        <v>-0.7544506692000112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284" t="s">
        <v>298</v>
      </c>
      <c r="B24" s="286">
        <v>153.80357</v>
      </c>
      <c r="C24" s="96">
        <v>3.338532</v>
      </c>
      <c r="D24" s="96">
        <v>168.77970000000002</v>
      </c>
      <c r="E24" s="302">
        <v>3.716304</v>
      </c>
      <c r="F24" s="97">
        <f t="shared" si="0"/>
        <v>9.737179702655794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284" t="s">
        <v>51</v>
      </c>
      <c r="B25" s="286">
        <v>34.4116</v>
      </c>
      <c r="C25" s="96">
        <v>0.746954</v>
      </c>
      <c r="D25" s="96">
        <v>36.002401</v>
      </c>
      <c r="E25" s="302">
        <v>0.792725</v>
      </c>
      <c r="F25" s="97">
        <f t="shared" si="0"/>
        <v>4.622862639342557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284" t="s">
        <v>299</v>
      </c>
      <c r="B26" s="286">
        <v>1065.6191000000001</v>
      </c>
      <c r="C26" s="96">
        <v>23.130822</v>
      </c>
      <c r="D26" s="96">
        <v>1085.67633</v>
      </c>
      <c r="E26" s="302">
        <v>23.905146</v>
      </c>
      <c r="F26" s="97">
        <f t="shared" si="0"/>
        <v>1.8822138229316607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284" t="s">
        <v>300</v>
      </c>
      <c r="B27" s="286">
        <v>43.321743000000005</v>
      </c>
      <c r="C27" s="96">
        <v>0.940362</v>
      </c>
      <c r="D27" s="96">
        <v>45.904892999999994</v>
      </c>
      <c r="E27" s="302">
        <v>1.010765</v>
      </c>
      <c r="F27" s="97">
        <f t="shared" si="0"/>
        <v>5.962710226132842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284" t="s">
        <v>301</v>
      </c>
      <c r="B28" s="286">
        <v>56.572539</v>
      </c>
      <c r="C28" s="96">
        <v>1.22799</v>
      </c>
      <c r="D28" s="96">
        <v>58.470087</v>
      </c>
      <c r="E28" s="302">
        <v>1.287433</v>
      </c>
      <c r="F28" s="97">
        <f t="shared" si="0"/>
        <v>3.354185676552362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284" t="s">
        <v>302</v>
      </c>
      <c r="B29" s="286">
        <v>2870.5622718000004</v>
      </c>
      <c r="C29" s="96">
        <v>62.309755</v>
      </c>
      <c r="D29" s="96">
        <v>2923.5282396</v>
      </c>
      <c r="E29" s="302">
        <v>64.372196</v>
      </c>
      <c r="F29" s="97">
        <f t="shared" si="0"/>
        <v>1.8451426161463047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2.75">
      <c r="A30" s="284" t="s">
        <v>54</v>
      </c>
      <c r="B30" s="286">
        <v>4780.96101853</v>
      </c>
      <c r="C30" s="96">
        <v>103.777756</v>
      </c>
      <c r="D30" s="96">
        <v>4676.5754662</v>
      </c>
      <c r="E30" s="302">
        <v>102.97196</v>
      </c>
      <c r="F30" s="97">
        <f t="shared" si="0"/>
        <v>-2.183359201746754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2.75">
      <c r="A31" s="284" t="s">
        <v>55</v>
      </c>
      <c r="B31" s="286">
        <v>105.67871099999999</v>
      </c>
      <c r="C31" s="96">
        <v>2.293911</v>
      </c>
      <c r="D31" s="96">
        <v>117.85767299999999</v>
      </c>
      <c r="E31" s="302">
        <v>2.595069</v>
      </c>
      <c r="F31" s="97">
        <f t="shared" si="0"/>
        <v>11.524517932471753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2.75">
      <c r="A32" s="284" t="s">
        <v>56</v>
      </c>
      <c r="B32" s="286">
        <v>120.9150478</v>
      </c>
      <c r="C32" s="96">
        <v>2.624638</v>
      </c>
      <c r="D32" s="96">
        <v>127.50692576</v>
      </c>
      <c r="E32" s="302">
        <v>2.807533</v>
      </c>
      <c r="F32" s="97">
        <f t="shared" si="0"/>
        <v>5.451660550061007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2.75">
      <c r="A33" s="284" t="s">
        <v>62</v>
      </c>
      <c r="B33" s="286">
        <v>604.14230394</v>
      </c>
      <c r="C33" s="96">
        <v>13.113793</v>
      </c>
      <c r="D33" s="96">
        <v>606.87575196</v>
      </c>
      <c r="E33" s="302">
        <v>13.362595</v>
      </c>
      <c r="F33" s="97">
        <f t="shared" si="0"/>
        <v>0.45245102059124065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2.75">
      <c r="A34" s="284" t="s">
        <v>169</v>
      </c>
      <c r="B34" s="286">
        <v>556.58011961</v>
      </c>
      <c r="C34" s="96">
        <v>12.081386</v>
      </c>
      <c r="D34" s="96">
        <v>556.82026949</v>
      </c>
      <c r="E34" s="302">
        <v>12.26044</v>
      </c>
      <c r="F34" s="97">
        <f t="shared" si="0"/>
        <v>0.04314740529507333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2.75">
      <c r="A35" s="284" t="s">
        <v>140</v>
      </c>
      <c r="B35" s="286">
        <v>105.3406341</v>
      </c>
      <c r="C35" s="96">
        <v>2.286573</v>
      </c>
      <c r="D35" s="96">
        <v>109.4504985</v>
      </c>
      <c r="E35" s="302">
        <v>2.409954</v>
      </c>
      <c r="F35" s="97">
        <f t="shared" si="0"/>
        <v>3.9014995828660943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12.75">
      <c r="A36" s="284" t="s">
        <v>303</v>
      </c>
      <c r="B36" s="286">
        <v>135.73778380000002</v>
      </c>
      <c r="C36" s="96">
        <v>2.946387</v>
      </c>
      <c r="D36" s="96">
        <v>135.8543851</v>
      </c>
      <c r="E36" s="302">
        <v>2.991333</v>
      </c>
      <c r="F36" s="97">
        <f t="shared" si="0"/>
        <v>0.08590187399242666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2.75">
      <c r="A37" s="284" t="s">
        <v>304</v>
      </c>
      <c r="B37" s="286">
        <v>219.852279</v>
      </c>
      <c r="C37" s="96">
        <v>4.772215</v>
      </c>
      <c r="D37" s="96">
        <v>208.812044</v>
      </c>
      <c r="E37" s="302">
        <v>4.597763</v>
      </c>
      <c r="F37" s="97">
        <f t="shared" si="0"/>
        <v>-5.021660475941687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.75">
      <c r="A38" s="284" t="s">
        <v>305</v>
      </c>
      <c r="B38" s="286">
        <v>27.052208</v>
      </c>
      <c r="C38" s="96">
        <v>0.587208</v>
      </c>
      <c r="D38" s="96">
        <v>24.5379329</v>
      </c>
      <c r="E38" s="302">
        <v>0.540293</v>
      </c>
      <c r="F38" s="97">
        <f t="shared" si="0"/>
        <v>-9.294158539665219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2.75">
      <c r="A39" s="284" t="s">
        <v>306</v>
      </c>
      <c r="B39" s="286">
        <v>32.83636466</v>
      </c>
      <c r="C39" s="96">
        <v>0.712761</v>
      </c>
      <c r="D39" s="96">
        <v>32.84673505</v>
      </c>
      <c r="E39" s="302">
        <v>0.723241</v>
      </c>
      <c r="F39" s="97">
        <f t="shared" si="0"/>
        <v>0.031582028362080905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2.75">
      <c r="A40" s="284" t="s">
        <v>57</v>
      </c>
      <c r="B40" s="286">
        <v>812.915846</v>
      </c>
      <c r="C40" s="96">
        <v>17.645528</v>
      </c>
      <c r="D40" s="96">
        <v>817.902715</v>
      </c>
      <c r="E40" s="302">
        <v>18.009128</v>
      </c>
      <c r="F40" s="97">
        <f t="shared" si="0"/>
        <v>0.6134545198667354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2.75">
      <c r="A41" s="284" t="s">
        <v>307</v>
      </c>
      <c r="B41" s="286">
        <v>114.6416764</v>
      </c>
      <c r="C41" s="96">
        <v>2.488465</v>
      </c>
      <c r="D41" s="96">
        <v>116.71563710000001</v>
      </c>
      <c r="E41" s="302">
        <v>2.569923</v>
      </c>
      <c r="F41" s="97">
        <f t="shared" si="0"/>
        <v>1.809080925128569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12.75">
      <c r="A42" s="284" t="s">
        <v>308</v>
      </c>
      <c r="B42" s="286">
        <v>504.21229139999997</v>
      </c>
      <c r="C42" s="96">
        <v>10.944666</v>
      </c>
      <c r="D42" s="96">
        <v>491.4375948</v>
      </c>
      <c r="E42" s="302">
        <v>10.820801</v>
      </c>
      <c r="F42" s="97">
        <f t="shared" si="0"/>
        <v>-2.5335948404846818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12.75">
      <c r="A43" s="284" t="s">
        <v>309</v>
      </c>
      <c r="B43" s="286">
        <v>2376.542609</v>
      </c>
      <c r="C43" s="96">
        <v>51.586335</v>
      </c>
      <c r="D43" s="96">
        <v>2378.41593</v>
      </c>
      <c r="E43" s="302">
        <v>52.36955</v>
      </c>
      <c r="F43" s="97">
        <f t="shared" si="0"/>
        <v>0.07882547499488624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12.75">
      <c r="A44" s="284" t="s">
        <v>68</v>
      </c>
      <c r="B44" s="286">
        <v>2114.588398</v>
      </c>
      <c r="C44" s="96">
        <v>45.900236</v>
      </c>
      <c r="D44" s="96">
        <v>2120.093152</v>
      </c>
      <c r="E44" s="302">
        <v>46.681626</v>
      </c>
      <c r="F44" s="97">
        <f t="shared" si="0"/>
        <v>0.26032271836950827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12.75">
      <c r="A45" s="185"/>
      <c r="B45" s="96"/>
      <c r="C45" s="96"/>
      <c r="D45" s="96"/>
      <c r="E45" s="302"/>
      <c r="F45" s="97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15.75" customHeight="1" thickBot="1">
      <c r="A46" s="299" t="s">
        <v>176</v>
      </c>
      <c r="B46" s="292">
        <v>30481.453919579</v>
      </c>
      <c r="C46" s="292">
        <v>661.644566</v>
      </c>
      <c r="D46" s="292">
        <v>30717.138237796</v>
      </c>
      <c r="E46" s="303">
        <v>676.350454</v>
      </c>
      <c r="F46" s="293">
        <f>D46/B46*100-100</f>
        <v>0.7732056313285511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6" s="32" customFormat="1" ht="12.75">
      <c r="A47" s="364" t="s">
        <v>289</v>
      </c>
      <c r="B47" s="364"/>
      <c r="C47" s="364"/>
      <c r="D47" s="364"/>
      <c r="E47" s="364"/>
      <c r="F47" s="364"/>
    </row>
    <row r="48" spans="1:6" s="32" customFormat="1" ht="12.75">
      <c r="A48" s="364" t="s">
        <v>290</v>
      </c>
      <c r="B48" s="364"/>
      <c r="C48" s="364"/>
      <c r="D48" s="364"/>
      <c r="E48" s="364"/>
      <c r="F48" s="364"/>
    </row>
    <row r="49" spans="1:27" s="77" customFormat="1" ht="14.25">
      <c r="A49" s="488" t="s">
        <v>345</v>
      </c>
      <c r="B49" s="488"/>
      <c r="C49" s="488"/>
      <c r="D49" s="488"/>
      <c r="E49" s="488"/>
      <c r="F49" s="488"/>
      <c r="G49" s="488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</row>
    <row r="50" spans="1:20" ht="12.75">
      <c r="A50" s="364" t="s">
        <v>346</v>
      </c>
      <c r="B50" s="364"/>
      <c r="C50" s="364"/>
      <c r="D50" s="364"/>
      <c r="E50" s="364"/>
      <c r="F50" s="364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" ht="12.75">
      <c r="A51" s="364" t="s">
        <v>385</v>
      </c>
      <c r="B51" s="364"/>
    </row>
    <row r="52" spans="1:20" ht="12.75">
      <c r="A52" s="32"/>
      <c r="B52" s="34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12.75">
      <c r="A53" s="32"/>
      <c r="B53" s="34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12.75">
      <c r="A54" s="32"/>
      <c r="B54" s="34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12.75">
      <c r="A55" s="32"/>
      <c r="B55" s="34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12.75">
      <c r="A56" s="32"/>
      <c r="B56" s="34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2.75">
      <c r="A57" s="32"/>
      <c r="B57" s="34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12.75">
      <c r="A58" s="32"/>
      <c r="B58" s="3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12.75">
      <c r="A59" s="32"/>
      <c r="B59" s="34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12.75">
      <c r="A60" s="32"/>
      <c r="B60" s="34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12.75">
      <c r="A61" s="32"/>
      <c r="B61" s="34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12.75">
      <c r="A62" s="32"/>
      <c r="B62" s="34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12.75">
      <c r="A63" s="32"/>
      <c r="B63" s="34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12.75">
      <c r="A64" s="32"/>
      <c r="B64" s="34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12.75">
      <c r="A65" s="32"/>
      <c r="B65" s="34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12.75">
      <c r="A66" s="32"/>
      <c r="B66" s="34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2.75">
      <c r="A67" s="32"/>
      <c r="B67" s="34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2.75">
      <c r="A68" s="32"/>
      <c r="B68" s="34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12.75">
      <c r="A69" s="32"/>
      <c r="B69" s="34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12.75">
      <c r="A70" s="32"/>
      <c r="B70" s="34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12.75">
      <c r="A71" s="32"/>
      <c r="B71" s="34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12.75">
      <c r="A72" s="32"/>
      <c r="B72" s="34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12.75">
      <c r="A73" s="32"/>
      <c r="B73" s="34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12.75">
      <c r="A74" s="32"/>
      <c r="B74" s="34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12.75">
      <c r="A75" s="32"/>
      <c r="B75" s="34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12.75">
      <c r="A76" s="32"/>
      <c r="B76" s="34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12.75">
      <c r="A77" s="32"/>
      <c r="B77" s="34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2.75">
      <c r="A78" s="32"/>
      <c r="B78" s="34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12.75">
      <c r="A79" s="32"/>
      <c r="B79" s="34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12.75">
      <c r="A80" s="32"/>
      <c r="B80" s="34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12.75">
      <c r="A81" s="32"/>
      <c r="B81" s="34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12.75">
      <c r="A82" s="32"/>
      <c r="B82" s="34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12.75">
      <c r="A83" s="32"/>
      <c r="B83" s="34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2.75">
      <c r="A84" s="32"/>
      <c r="B84" s="34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12.75">
      <c r="A85" s="32"/>
      <c r="B85" s="34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12.75">
      <c r="A86" s="32"/>
      <c r="B86" s="34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12.75">
      <c r="A87" s="32"/>
      <c r="B87" s="34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2.75">
      <c r="A88" s="32"/>
      <c r="B88" s="34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12.75">
      <c r="A89" s="32"/>
      <c r="B89" s="34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12.75">
      <c r="A90" s="32"/>
      <c r="B90" s="34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12.75">
      <c r="A91" s="32"/>
      <c r="B91" s="34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12.75">
      <c r="A92" s="32"/>
      <c r="B92" s="34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12.75">
      <c r="A93" s="32"/>
      <c r="B93" s="34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12.75">
      <c r="A94" s="32"/>
      <c r="B94" s="34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12.75">
      <c r="A95" s="32"/>
      <c r="B95" s="34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12.75">
      <c r="A96" s="32"/>
      <c r="B96" s="34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12.75">
      <c r="A97" s="32"/>
      <c r="B97" s="34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12.75">
      <c r="A98" s="32"/>
      <c r="B98" s="34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2.75">
      <c r="A99" s="32"/>
      <c r="B99" s="34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12.75">
      <c r="A100" s="32"/>
      <c r="B100" s="34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12.75">
      <c r="A101" s="32"/>
      <c r="B101" s="34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12.75">
      <c r="A102" s="32"/>
      <c r="B102" s="34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12.75">
      <c r="A103" s="32"/>
      <c r="B103" s="34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12.75">
      <c r="A104" s="32"/>
      <c r="B104" s="34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 ht="12.75">
      <c r="A105" s="32"/>
      <c r="B105" s="34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20" ht="12.75">
      <c r="A106" s="32"/>
      <c r="B106" s="34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:20" ht="12.75">
      <c r="A107" s="32"/>
      <c r="B107" s="34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0" ht="12.75">
      <c r="A108" s="32"/>
      <c r="B108" s="34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1:20" ht="12.75">
      <c r="A109" s="32"/>
      <c r="B109" s="34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1:20" ht="12.75">
      <c r="A110" s="32"/>
      <c r="B110" s="34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1:20" ht="12.75">
      <c r="A111" s="32"/>
      <c r="B111" s="34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1:20" ht="12.75">
      <c r="A112" s="32"/>
      <c r="B112" s="34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1:20" ht="12.75">
      <c r="A113" s="32"/>
      <c r="B113" s="34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1:20" ht="12.75">
      <c r="A114" s="32"/>
      <c r="B114" s="34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1:20" ht="12.75">
      <c r="A115" s="32"/>
      <c r="B115" s="34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1:20" ht="12.75">
      <c r="A116" s="32"/>
      <c r="B116" s="34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1:20" ht="12.75">
      <c r="A117" s="32"/>
      <c r="B117" s="34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1:20" ht="12.75">
      <c r="A118" s="32"/>
      <c r="B118" s="34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1:20" ht="12.75">
      <c r="A119" s="32"/>
      <c r="B119" s="34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1:20" ht="12.75">
      <c r="A120" s="32"/>
      <c r="B120" s="34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1:20" ht="12.75">
      <c r="A121" s="32"/>
      <c r="B121" s="34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1:20" ht="12.75">
      <c r="A122" s="32"/>
      <c r="B122" s="34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1:20" ht="12.75">
      <c r="A123" s="32"/>
      <c r="B123" s="34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1:20" ht="12.75">
      <c r="A124" s="32"/>
      <c r="B124" s="34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1:20" ht="12.75">
      <c r="A125" s="32"/>
      <c r="B125" s="34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1:20" ht="12.75">
      <c r="A126" s="32"/>
      <c r="B126" s="34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1:20" ht="12.75">
      <c r="A127" s="32"/>
      <c r="B127" s="34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1:20" ht="12.75">
      <c r="A128" s="32"/>
      <c r="B128" s="34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1:20" ht="12.75">
      <c r="A129" s="32"/>
      <c r="B129" s="34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1:20" ht="12.75">
      <c r="A130" s="32"/>
      <c r="B130" s="34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1:20" ht="12.75">
      <c r="A131" s="32"/>
      <c r="B131" s="34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1:20" ht="12.75">
      <c r="A132" s="32"/>
      <c r="B132" s="34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  <row r="133" spans="1:20" ht="12.75">
      <c r="A133" s="32"/>
      <c r="B133" s="34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1:20" ht="12.75">
      <c r="A134" s="32"/>
      <c r="B134" s="34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1:20" ht="12.75">
      <c r="A135" s="32"/>
      <c r="B135" s="34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1:20" ht="12.75">
      <c r="A136" s="32"/>
      <c r="B136" s="34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1:20" ht="12.75">
      <c r="A137" s="32"/>
      <c r="B137" s="34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1:20" ht="12.75">
      <c r="A138" s="32"/>
      <c r="B138" s="34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1:20" ht="12.75">
      <c r="A139" s="32"/>
      <c r="B139" s="34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20" ht="12.75">
      <c r="A140" s="32"/>
      <c r="B140" s="34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1:20" ht="12.75">
      <c r="A141" s="32"/>
      <c r="B141" s="34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1:20" ht="12.75">
      <c r="A142" s="32"/>
      <c r="B142" s="34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1:20" ht="12.75">
      <c r="A143" s="32"/>
      <c r="B143" s="34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2.75">
      <c r="A144" s="32"/>
      <c r="B144" s="34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2.75">
      <c r="A145" s="32"/>
      <c r="B145" s="34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2.75">
      <c r="A146" s="32"/>
      <c r="B146" s="34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2.75">
      <c r="A147" s="32"/>
      <c r="B147" s="34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2.75">
      <c r="A148" s="32"/>
      <c r="B148" s="34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2.75">
      <c r="A149" s="32"/>
      <c r="B149" s="34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2.75">
      <c r="A150" s="32"/>
      <c r="B150" s="34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2.75">
      <c r="A151" s="32"/>
      <c r="B151" s="34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2.75">
      <c r="A152" s="32"/>
      <c r="B152" s="34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  <row r="153" spans="1:20" ht="12.75">
      <c r="A153" s="32"/>
      <c r="B153" s="34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</row>
    <row r="154" spans="1:20" ht="12.75">
      <c r="A154" s="32"/>
      <c r="B154" s="34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</row>
    <row r="155" spans="1:20" ht="12.75">
      <c r="A155" s="32"/>
      <c r="B155" s="34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</row>
    <row r="156" spans="1:20" ht="12.75">
      <c r="A156" s="32"/>
      <c r="B156" s="34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</row>
    <row r="157" spans="1:20" ht="12.75">
      <c r="A157" s="32"/>
      <c r="B157" s="34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</row>
    <row r="158" spans="1:20" ht="12.75">
      <c r="A158" s="32"/>
      <c r="B158" s="34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</row>
    <row r="159" spans="1:20" ht="12.75">
      <c r="A159" s="32"/>
      <c r="B159" s="34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</row>
    <row r="160" spans="1:20" ht="12.75">
      <c r="A160" s="32"/>
      <c r="B160" s="34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</row>
    <row r="161" spans="1:20" ht="12.75">
      <c r="A161" s="32"/>
      <c r="B161" s="34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</row>
    <row r="162" spans="1:20" ht="12.75">
      <c r="A162" s="32"/>
      <c r="B162" s="34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</row>
    <row r="163" spans="1:20" ht="12.75">
      <c r="A163" s="32"/>
      <c r="B163" s="34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</row>
    <row r="164" spans="1:20" ht="12.75">
      <c r="A164" s="32"/>
      <c r="B164" s="34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</row>
    <row r="165" spans="1:20" ht="12.75">
      <c r="A165" s="32"/>
      <c r="B165" s="34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</row>
    <row r="166" spans="1:20" ht="12.75">
      <c r="A166" s="32"/>
      <c r="B166" s="34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</row>
    <row r="167" spans="1:20" ht="12.75">
      <c r="A167" s="32"/>
      <c r="B167" s="34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</row>
    <row r="168" spans="1:20" ht="12.75">
      <c r="A168" s="32"/>
      <c r="B168" s="34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</row>
    <row r="169" spans="1:20" ht="12.75">
      <c r="A169" s="32"/>
      <c r="B169" s="34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</row>
    <row r="170" spans="1:20" ht="12.75">
      <c r="A170" s="32"/>
      <c r="B170" s="34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</row>
    <row r="171" spans="1:20" ht="12.75">
      <c r="A171" s="32"/>
      <c r="B171" s="34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</row>
    <row r="172" spans="1:20" ht="12.75">
      <c r="A172" s="32"/>
      <c r="B172" s="34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spans="1:20" ht="12.75">
      <c r="A173" s="32"/>
      <c r="B173" s="34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</row>
    <row r="174" spans="1:20" ht="12.75">
      <c r="A174" s="32"/>
      <c r="B174" s="34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</row>
    <row r="175" spans="1:20" ht="12.75">
      <c r="A175" s="32"/>
      <c r="B175" s="34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</row>
    <row r="176" spans="1:20" ht="12.75">
      <c r="A176" s="32"/>
      <c r="B176" s="34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</row>
    <row r="177" spans="1:20" ht="12.75">
      <c r="A177" s="32"/>
      <c r="B177" s="34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</row>
    <row r="178" spans="1:20" ht="12.75">
      <c r="A178" s="32"/>
      <c r="B178" s="34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</row>
    <row r="179" spans="1:20" ht="12.75">
      <c r="A179" s="32"/>
      <c r="B179" s="34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</row>
    <row r="180" spans="1:20" ht="12.75">
      <c r="A180" s="32"/>
      <c r="B180" s="34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</row>
    <row r="181" spans="1:20" ht="12.75">
      <c r="A181" s="32"/>
      <c r="B181" s="34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</row>
    <row r="182" spans="1:20" ht="12.75">
      <c r="A182" s="32"/>
      <c r="B182" s="34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</row>
    <row r="183" spans="1:20" ht="12.75">
      <c r="A183" s="32"/>
      <c r="B183" s="34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</row>
    <row r="184" spans="1:20" ht="12.75">
      <c r="A184" s="32"/>
      <c r="B184" s="34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</row>
    <row r="185" spans="1:20" ht="12.75">
      <c r="A185" s="32"/>
      <c r="B185" s="34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</row>
    <row r="186" spans="1:20" ht="12.75">
      <c r="A186" s="32"/>
      <c r="B186" s="34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</row>
    <row r="187" spans="1:20" ht="12.75">
      <c r="A187" s="32"/>
      <c r="B187" s="34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</row>
    <row r="188" spans="1:20" ht="12.75">
      <c r="A188" s="32"/>
      <c r="B188" s="34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</row>
    <row r="189" spans="1:20" ht="12.75">
      <c r="A189" s="32"/>
      <c r="B189" s="34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</row>
    <row r="190" spans="1:20" ht="12.75">
      <c r="A190" s="32"/>
      <c r="B190" s="34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</row>
    <row r="191" spans="1:20" ht="12.75">
      <c r="A191" s="32"/>
      <c r="B191" s="34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</row>
    <row r="192" spans="1:20" ht="12.75">
      <c r="A192" s="32"/>
      <c r="B192" s="34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</row>
    <row r="193" spans="1:20" ht="12.75">
      <c r="A193" s="32"/>
      <c r="B193" s="34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</row>
    <row r="194" spans="1:20" ht="12.75">
      <c r="A194" s="32"/>
      <c r="B194" s="34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</row>
    <row r="195" spans="1:20" ht="12.75">
      <c r="A195" s="32"/>
      <c r="B195" s="34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</row>
    <row r="196" spans="1:20" ht="12.75">
      <c r="A196" s="32"/>
      <c r="B196" s="34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</row>
    <row r="197" spans="1:20" ht="12.75">
      <c r="A197" s="32"/>
      <c r="B197" s="34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</row>
    <row r="198" spans="1:20" ht="12.75">
      <c r="A198" s="32"/>
      <c r="B198" s="34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</row>
    <row r="199" spans="1:20" ht="12.75">
      <c r="A199" s="32"/>
      <c r="B199" s="34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</row>
    <row r="200" spans="1:20" ht="12.75">
      <c r="A200" s="32"/>
      <c r="B200" s="34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</row>
    <row r="201" spans="1:20" ht="12.75">
      <c r="A201" s="32"/>
      <c r="B201" s="34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</row>
    <row r="202" spans="1:20" ht="12.75">
      <c r="A202" s="32"/>
      <c r="B202" s="34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</row>
    <row r="203" spans="1:20" ht="12.75">
      <c r="A203" s="32"/>
      <c r="B203" s="34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</row>
    <row r="204" spans="1:20" ht="12.75">
      <c r="A204" s="32"/>
      <c r="B204" s="34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</row>
    <row r="205" spans="1:20" ht="12.75">
      <c r="A205" s="32"/>
      <c r="B205" s="34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</row>
    <row r="206" spans="1:20" ht="12.75">
      <c r="A206" s="32"/>
      <c r="B206" s="34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</row>
    <row r="207" spans="1:20" ht="12.75">
      <c r="A207" s="32"/>
      <c r="B207" s="34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</row>
    <row r="208" spans="1:20" ht="12.75">
      <c r="A208" s="32"/>
      <c r="B208" s="34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</row>
    <row r="209" spans="1:20" ht="12.75">
      <c r="A209" s="32"/>
      <c r="B209" s="34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</row>
    <row r="210" spans="1:20" ht="12.75">
      <c r="A210" s="32"/>
      <c r="B210" s="34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</row>
    <row r="211" spans="1:20" ht="12.75">
      <c r="A211" s="32"/>
      <c r="B211" s="34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</row>
    <row r="212" spans="1:20" ht="12.75">
      <c r="A212" s="32"/>
      <c r="B212" s="34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</row>
    <row r="213" spans="1:20" ht="12.75">
      <c r="A213" s="32"/>
      <c r="B213" s="34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</row>
    <row r="214" spans="1:20" ht="12.75">
      <c r="A214" s="32"/>
      <c r="B214" s="34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</row>
    <row r="215" spans="1:20" ht="12.75">
      <c r="A215" s="32"/>
      <c r="B215" s="34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216" spans="1:20" ht="12.75">
      <c r="A216" s="32"/>
      <c r="B216" s="34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</row>
    <row r="217" spans="1:20" ht="12.75">
      <c r="A217" s="32"/>
      <c r="B217" s="34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</row>
    <row r="218" spans="1:20" ht="12.75">
      <c r="A218" s="32"/>
      <c r="B218" s="34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</row>
    <row r="219" spans="1:20" ht="12.75">
      <c r="A219" s="32"/>
      <c r="B219" s="34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</row>
    <row r="220" spans="1:20" ht="12.75">
      <c r="A220" s="32"/>
      <c r="B220" s="34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</row>
    <row r="221" spans="1:20" ht="12.75">
      <c r="A221" s="32"/>
      <c r="B221" s="34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</row>
    <row r="222" spans="1:20" ht="12.75">
      <c r="A222" s="32"/>
      <c r="B222" s="34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</row>
    <row r="223" spans="1:20" ht="12.75">
      <c r="A223" s="32"/>
      <c r="B223" s="34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</row>
    <row r="224" spans="1:20" ht="12.75">
      <c r="A224" s="32"/>
      <c r="B224" s="34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</row>
    <row r="225" spans="1:20" ht="12.75">
      <c r="A225" s="32"/>
      <c r="B225" s="34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</row>
    <row r="226" spans="1:20" ht="12.75">
      <c r="A226" s="32"/>
      <c r="B226" s="34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</row>
    <row r="227" spans="1:20" ht="12.75">
      <c r="A227" s="32"/>
      <c r="B227" s="34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</row>
    <row r="228" spans="1:20" ht="12.75">
      <c r="A228" s="32"/>
      <c r="B228" s="34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</row>
    <row r="229" spans="1:20" ht="12.75">
      <c r="A229" s="32"/>
      <c r="B229" s="34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</row>
    <row r="230" spans="1:20" ht="12.75">
      <c r="A230" s="32"/>
      <c r="B230" s="34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</row>
    <row r="231" spans="1:20" ht="12.75">
      <c r="A231" s="32"/>
      <c r="B231" s="34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</row>
    <row r="232" spans="1:20" ht="12.75">
      <c r="A232" s="32"/>
      <c r="B232" s="34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</row>
    <row r="233" spans="1:20" ht="12.75">
      <c r="A233" s="32"/>
      <c r="B233" s="34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</row>
    <row r="234" spans="1:20" ht="12.75">
      <c r="A234" s="32"/>
      <c r="B234" s="34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</row>
    <row r="235" spans="1:20" ht="12.75">
      <c r="A235" s="32"/>
      <c r="B235" s="34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</row>
    <row r="236" spans="1:20" ht="12.75">
      <c r="A236" s="32"/>
      <c r="B236" s="34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</row>
    <row r="237" spans="1:20" ht="12.75">
      <c r="A237" s="32"/>
      <c r="B237" s="34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</row>
    <row r="238" spans="1:20" ht="12.75">
      <c r="A238" s="32"/>
      <c r="B238" s="34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</row>
    <row r="239" spans="1:20" ht="12.75">
      <c r="A239" s="32"/>
      <c r="B239" s="34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</row>
    <row r="240" spans="1:20" ht="12.75">
      <c r="A240" s="32"/>
      <c r="B240" s="34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</row>
    <row r="241" spans="1:20" ht="12.75">
      <c r="A241" s="32"/>
      <c r="B241" s="34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</row>
    <row r="242" spans="1:20" ht="12.75">
      <c r="A242" s="32"/>
      <c r="B242" s="34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</row>
    <row r="243" spans="1:20" ht="12.75">
      <c r="A243" s="32"/>
      <c r="B243" s="34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</row>
    <row r="244" spans="1:20" ht="12.75">
      <c r="A244" s="32"/>
      <c r="B244" s="34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</row>
    <row r="245" spans="1:20" ht="12.75">
      <c r="A245" s="32"/>
      <c r="B245" s="34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</row>
    <row r="246" spans="1:20" ht="12.75">
      <c r="A246" s="32"/>
      <c r="B246" s="34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</row>
    <row r="247" spans="1:20" ht="12.75">
      <c r="A247" s="32"/>
      <c r="B247" s="34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</row>
    <row r="248" spans="1:20" ht="12.75">
      <c r="A248" s="32"/>
      <c r="B248" s="34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</row>
    <row r="249" spans="1:20" ht="12.75">
      <c r="A249" s="32"/>
      <c r="B249" s="34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</row>
    <row r="250" spans="1:20" ht="12.75">
      <c r="A250" s="32"/>
      <c r="B250" s="34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</row>
    <row r="251" spans="1:20" ht="12.75">
      <c r="A251" s="32"/>
      <c r="B251" s="34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</row>
    <row r="252" spans="1:20" ht="12.75">
      <c r="A252" s="32"/>
      <c r="B252" s="34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</row>
    <row r="253" spans="1:20" ht="12.75">
      <c r="A253" s="32"/>
      <c r="B253" s="34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</row>
    <row r="254" spans="1:20" ht="12.75">
      <c r="A254" s="32"/>
      <c r="B254" s="34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</row>
    <row r="255" spans="1:20" ht="12.75">
      <c r="A255" s="32"/>
      <c r="B255" s="34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</row>
    <row r="256" spans="1:20" ht="12.75">
      <c r="A256" s="32"/>
      <c r="B256" s="34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</row>
    <row r="257" spans="1:20" ht="12.75">
      <c r="A257" s="32"/>
      <c r="B257" s="34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</row>
    <row r="258" spans="1:20" ht="12.75">
      <c r="A258" s="32"/>
      <c r="B258" s="34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</row>
    <row r="259" spans="1:20" ht="12.75">
      <c r="A259" s="32"/>
      <c r="B259" s="34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</row>
    <row r="260" spans="1:20" ht="12.75">
      <c r="A260" s="32"/>
      <c r="B260" s="34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</row>
    <row r="261" spans="1:20" ht="12.75">
      <c r="A261" s="32"/>
      <c r="B261" s="34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</row>
    <row r="262" spans="1:20" ht="12.75">
      <c r="A262" s="32"/>
      <c r="B262" s="34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</row>
    <row r="263" spans="1:20" ht="12.75">
      <c r="A263" s="32"/>
      <c r="B263" s="34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</row>
    <row r="264" spans="1:20" ht="12.75">
      <c r="A264" s="32"/>
      <c r="B264" s="34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</row>
    <row r="265" spans="1:20" ht="12.75">
      <c r="A265" s="32"/>
      <c r="B265" s="34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</row>
    <row r="266" spans="1:20" ht="12.75">
      <c r="A266" s="32"/>
      <c r="B266" s="34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</row>
    <row r="267" spans="1:20" ht="12.75">
      <c r="A267" s="32"/>
      <c r="B267" s="34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</row>
    <row r="268" spans="1:20" ht="12.75">
      <c r="A268" s="32"/>
      <c r="B268" s="34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</row>
    <row r="269" spans="1:20" ht="12.75">
      <c r="A269" s="32"/>
      <c r="B269" s="34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</row>
    <row r="270" spans="1:20" ht="12.75">
      <c r="A270" s="32"/>
      <c r="B270" s="34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</row>
    <row r="271" spans="1:20" ht="12.75">
      <c r="A271" s="32"/>
      <c r="B271" s="34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</row>
    <row r="272" spans="1:20" ht="12.75">
      <c r="A272" s="32"/>
      <c r="B272" s="34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</row>
    <row r="273" spans="1:20" ht="12.75">
      <c r="A273" s="32"/>
      <c r="B273" s="34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</row>
    <row r="274" spans="1:20" ht="12.75">
      <c r="A274" s="32"/>
      <c r="B274" s="34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</row>
    <row r="275" spans="1:20" ht="12.75">
      <c r="A275" s="32"/>
      <c r="B275" s="34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</row>
    <row r="276" spans="1:20" ht="12.75">
      <c r="A276" s="32"/>
      <c r="B276" s="34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</row>
    <row r="277" spans="1:20" ht="12.75">
      <c r="A277" s="32"/>
      <c r="B277" s="34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</row>
    <row r="278" spans="1:20" ht="12.75">
      <c r="A278" s="32"/>
      <c r="B278" s="34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</row>
    <row r="279" spans="1:20" ht="12.75">
      <c r="A279" s="32"/>
      <c r="B279" s="34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</row>
    <row r="280" spans="1:20" ht="12.75">
      <c r="A280" s="32"/>
      <c r="B280" s="34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</row>
    <row r="281" spans="1:20" ht="12.75">
      <c r="A281" s="32"/>
      <c r="B281" s="34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</row>
    <row r="282" spans="1:20" ht="12.75">
      <c r="A282" s="32"/>
      <c r="B282" s="34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</row>
    <row r="283" spans="1:20" ht="12.75">
      <c r="A283" s="32"/>
      <c r="B283" s="34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</row>
    <row r="284" spans="1:20" ht="12.75">
      <c r="A284" s="32"/>
      <c r="B284" s="34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</row>
    <row r="285" spans="1:20" ht="12.75">
      <c r="A285" s="32"/>
      <c r="B285" s="34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</row>
    <row r="286" spans="1:20" ht="12.75">
      <c r="A286" s="32"/>
      <c r="B286" s="34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</row>
    <row r="287" spans="1:20" ht="12.75">
      <c r="A287" s="32"/>
      <c r="B287" s="34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</row>
    <row r="288" spans="1:20" ht="12.75">
      <c r="A288" s="32"/>
      <c r="B288" s="34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</row>
    <row r="289" spans="1:20" ht="12.75">
      <c r="A289" s="32"/>
      <c r="B289" s="34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</row>
    <row r="290" spans="1:20" ht="12.75">
      <c r="A290" s="32"/>
      <c r="B290" s="34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</row>
    <row r="291" spans="1:20" ht="12.75">
      <c r="A291" s="32"/>
      <c r="B291" s="34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</row>
    <row r="292" spans="1:20" ht="12.75">
      <c r="A292" s="32"/>
      <c r="B292" s="34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</row>
    <row r="293" spans="1:20" ht="12.75">
      <c r="A293" s="32"/>
      <c r="B293" s="34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</row>
    <row r="294" spans="1:20" ht="12.75">
      <c r="A294" s="32"/>
      <c r="B294" s="34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</row>
    <row r="295" spans="1:20" ht="12.75">
      <c r="A295" s="32"/>
      <c r="B295" s="34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</row>
    <row r="296" spans="1:20" ht="12.75">
      <c r="A296" s="32"/>
      <c r="B296" s="34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</row>
    <row r="297" spans="1:20" ht="12.75">
      <c r="A297" s="32"/>
      <c r="B297" s="34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</row>
    <row r="298" spans="1:20" ht="12.75">
      <c r="A298" s="32"/>
      <c r="B298" s="34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</row>
    <row r="299" spans="1:20" ht="12.75">
      <c r="A299" s="32"/>
      <c r="B299" s="34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</row>
    <row r="300" spans="1:20" ht="12.75">
      <c r="A300" s="32"/>
      <c r="B300" s="34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</row>
    <row r="301" spans="1:20" ht="12.75">
      <c r="A301" s="32"/>
      <c r="B301" s="34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</row>
    <row r="302" spans="1:20" ht="12.75">
      <c r="A302" s="32"/>
      <c r="B302" s="34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</row>
    <row r="303" spans="1:20" ht="12.75">
      <c r="A303" s="32"/>
      <c r="B303" s="34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</row>
    <row r="304" spans="1:20" ht="12.75">
      <c r="A304" s="32"/>
      <c r="B304" s="34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</row>
    <row r="305" spans="1:20" ht="12.75">
      <c r="A305" s="32"/>
      <c r="B305" s="34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</row>
    <row r="306" spans="1:20" ht="12.75">
      <c r="A306" s="32"/>
      <c r="B306" s="34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</row>
    <row r="307" spans="1:20" ht="12.75">
      <c r="A307" s="32"/>
      <c r="B307" s="34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</row>
    <row r="308" spans="1:20" ht="12.75">
      <c r="A308" s="32"/>
      <c r="B308" s="34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</row>
    <row r="309" spans="1:20" ht="12.75">
      <c r="A309" s="32"/>
      <c r="B309" s="34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</row>
    <row r="310" spans="1:20" ht="12.75">
      <c r="A310" s="32"/>
      <c r="B310" s="34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</row>
    <row r="311" spans="1:20" ht="12.75">
      <c r="A311" s="32"/>
      <c r="B311" s="34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</row>
    <row r="312" spans="1:20" ht="12.75">
      <c r="A312" s="32"/>
      <c r="B312" s="34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</row>
    <row r="313" spans="1:20" ht="12.75">
      <c r="A313" s="32"/>
      <c r="B313" s="34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</row>
    <row r="314" spans="1:20" ht="12.75">
      <c r="A314" s="32"/>
      <c r="B314" s="34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</row>
    <row r="315" spans="1:20" ht="12.75">
      <c r="A315" s="32"/>
      <c r="B315" s="34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</row>
    <row r="316" spans="1:20" ht="12.75">
      <c r="A316" s="32"/>
      <c r="B316" s="34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</row>
    <row r="317" spans="1:20" ht="12.75">
      <c r="A317" s="32"/>
      <c r="B317" s="34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</row>
    <row r="318" spans="1:20" ht="12.75">
      <c r="A318" s="32"/>
      <c r="B318" s="34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</row>
    <row r="319" spans="1:20" ht="12.75">
      <c r="A319" s="32"/>
      <c r="B319" s="34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</row>
    <row r="320" spans="1:20" ht="12.75">
      <c r="A320" s="32"/>
      <c r="B320" s="34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</row>
    <row r="321" spans="1:20" ht="12.75">
      <c r="A321" s="32"/>
      <c r="B321" s="34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</row>
    <row r="322" spans="1:20" ht="12.75">
      <c r="A322" s="32"/>
      <c r="B322" s="34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</row>
    <row r="323" spans="1:20" ht="12.75">
      <c r="A323" s="32"/>
      <c r="B323" s="34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</row>
    <row r="324" spans="1:20" ht="12.75">
      <c r="A324" s="32"/>
      <c r="B324" s="34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</row>
    <row r="325" spans="1:20" ht="12.75">
      <c r="A325" s="32"/>
      <c r="B325" s="34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</row>
    <row r="326" spans="1:20" ht="12.75">
      <c r="A326" s="32"/>
      <c r="B326" s="34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</row>
    <row r="327" spans="1:20" ht="12.75">
      <c r="A327" s="32"/>
      <c r="B327" s="34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</row>
    <row r="328" spans="1:20" ht="12.75">
      <c r="A328" s="32"/>
      <c r="B328" s="34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</row>
    <row r="329" spans="1:20" ht="12.75">
      <c r="A329" s="32"/>
      <c r="B329" s="34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</row>
    <row r="330" spans="1:20" ht="12.75">
      <c r="A330" s="32"/>
      <c r="B330" s="34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</row>
    <row r="331" spans="1:20" ht="12.75">
      <c r="A331" s="32"/>
      <c r="B331" s="34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</row>
    <row r="332" spans="1:20" ht="12.75">
      <c r="A332" s="32"/>
      <c r="B332" s="34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</row>
    <row r="333" spans="1:20" ht="12.75">
      <c r="A333" s="32"/>
      <c r="B333" s="34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</row>
    <row r="334" spans="1:20" ht="12.75">
      <c r="A334" s="32"/>
      <c r="B334" s="34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</row>
    <row r="335" spans="1:20" ht="12.75">
      <c r="A335" s="32"/>
      <c r="B335" s="34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</row>
    <row r="336" spans="1:20" ht="12.75">
      <c r="A336" s="32"/>
      <c r="B336" s="34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</row>
    <row r="337" spans="1:20" ht="12.75">
      <c r="A337" s="32"/>
      <c r="B337" s="34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</row>
    <row r="338" spans="1:20" ht="12.75">
      <c r="A338" s="32"/>
      <c r="B338" s="34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</row>
    <row r="339" spans="1:20" ht="12.75">
      <c r="A339" s="32"/>
      <c r="B339" s="34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</row>
    <row r="340" spans="1:20" ht="12.75">
      <c r="A340" s="32"/>
      <c r="B340" s="34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</row>
    <row r="341" spans="1:20" ht="12.75">
      <c r="A341" s="32"/>
      <c r="B341" s="34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</row>
    <row r="342" spans="1:20" ht="12.75">
      <c r="A342" s="32"/>
      <c r="B342" s="34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</row>
    <row r="343" spans="1:20" ht="12.75">
      <c r="A343" s="32"/>
      <c r="B343" s="34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</row>
    <row r="344" spans="1:20" ht="12.75">
      <c r="A344" s="32"/>
      <c r="B344" s="34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</row>
    <row r="345" spans="1:20" ht="12.75">
      <c r="A345" s="32"/>
      <c r="B345" s="34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</row>
    <row r="346" spans="1:20" ht="12.75">
      <c r="A346" s="32"/>
      <c r="B346" s="34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</row>
    <row r="347" spans="1:20" ht="12.75">
      <c r="A347" s="32"/>
      <c r="B347" s="34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</row>
    <row r="348" spans="1:20" ht="12.75">
      <c r="A348" s="32"/>
      <c r="B348" s="34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</row>
    <row r="349" spans="1:20" ht="12.75">
      <c r="A349" s="32"/>
      <c r="B349" s="34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</row>
    <row r="350" spans="1:20" ht="12.75">
      <c r="A350" s="32"/>
      <c r="B350" s="34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</row>
    <row r="351" spans="1:20" ht="12.75">
      <c r="A351" s="32"/>
      <c r="B351" s="34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</row>
    <row r="352" spans="1:20" ht="12.75">
      <c r="A352" s="32"/>
      <c r="B352" s="34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</row>
    <row r="353" spans="1:20" ht="12.75">
      <c r="A353" s="32"/>
      <c r="B353" s="34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</row>
    <row r="354" spans="1:20" ht="12.75">
      <c r="A354" s="32"/>
      <c r="B354" s="34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</row>
    <row r="355" spans="1:20" ht="12.75">
      <c r="A355" s="32"/>
      <c r="B355" s="34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</row>
    <row r="356" spans="1:20" ht="12.75">
      <c r="A356" s="32"/>
      <c r="B356" s="34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</row>
    <row r="357" spans="1:20" ht="12.75">
      <c r="A357" s="32"/>
      <c r="B357" s="34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</row>
    <row r="358" spans="1:20" ht="12.75">
      <c r="A358" s="32"/>
      <c r="B358" s="34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</row>
    <row r="359" spans="1:20" ht="12.75">
      <c r="A359" s="32"/>
      <c r="B359" s="34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</row>
    <row r="360" spans="1:20" ht="12.75">
      <c r="A360" s="32"/>
      <c r="B360" s="34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</row>
    <row r="361" spans="1:20" ht="12.75">
      <c r="A361" s="32"/>
      <c r="B361" s="34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</row>
    <row r="362" spans="1:20" ht="12.75">
      <c r="A362" s="32"/>
      <c r="B362" s="34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</row>
    <row r="363" spans="1:20" ht="12.75">
      <c r="A363" s="32"/>
      <c r="B363" s="34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</row>
    <row r="364" spans="1:20" ht="12.75">
      <c r="A364" s="32"/>
      <c r="B364" s="34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</row>
    <row r="365" spans="1:20" ht="12.75">
      <c r="A365" s="32"/>
      <c r="B365" s="34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</row>
    <row r="366" spans="1:20" ht="12.75">
      <c r="A366" s="32"/>
      <c r="B366" s="34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</row>
    <row r="367" spans="1:20" ht="12.75">
      <c r="A367" s="32"/>
      <c r="B367" s="34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</row>
    <row r="368" spans="1:20" ht="12.75">
      <c r="A368" s="32"/>
      <c r="B368" s="34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</row>
    <row r="369" spans="1:20" ht="12.75">
      <c r="A369" s="32"/>
      <c r="B369" s="34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</row>
    <row r="370" spans="1:20" ht="12.75">
      <c r="A370" s="32"/>
      <c r="B370" s="34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</row>
    <row r="371" spans="1:20" ht="12.75">
      <c r="A371" s="32"/>
      <c r="B371" s="34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</row>
    <row r="372" spans="1:20" ht="12.75">
      <c r="A372" s="32"/>
      <c r="B372" s="34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</row>
    <row r="373" spans="1:20" ht="12.75">
      <c r="A373" s="32"/>
      <c r="B373" s="34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</row>
    <row r="374" spans="1:20" ht="12.75">
      <c r="A374" s="32"/>
      <c r="B374" s="34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</row>
    <row r="375" spans="1:20" ht="12.75">
      <c r="A375" s="32"/>
      <c r="B375" s="34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</row>
    <row r="376" spans="1:20" ht="12.75">
      <c r="A376" s="32"/>
      <c r="B376" s="34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</row>
    <row r="377" spans="1:20" ht="12.75">
      <c r="A377" s="32"/>
      <c r="B377" s="34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</row>
    <row r="378" spans="1:20" ht="12.75">
      <c r="A378" s="32"/>
      <c r="B378" s="34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</row>
    <row r="379" spans="1:20" ht="12.75">
      <c r="A379" s="32"/>
      <c r="B379" s="34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</row>
    <row r="380" spans="1:20" ht="12.75">
      <c r="A380" s="32"/>
      <c r="B380" s="34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</row>
    <row r="381" spans="1:20" ht="12.75">
      <c r="A381" s="32"/>
      <c r="B381" s="34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</row>
    <row r="382" spans="1:20" ht="12.75">
      <c r="A382" s="32"/>
      <c r="B382" s="34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</row>
    <row r="383" spans="1:20" ht="12.75">
      <c r="A383" s="32"/>
      <c r="B383" s="34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</row>
    <row r="384" spans="1:20" ht="12.75">
      <c r="A384" s="32"/>
      <c r="B384" s="34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</row>
    <row r="385" spans="1:20" ht="12.75">
      <c r="A385" s="32"/>
      <c r="B385" s="34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</row>
    <row r="386" spans="1:20" ht="12.75">
      <c r="A386" s="32"/>
      <c r="B386" s="34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</row>
    <row r="387" spans="1:20" ht="12.75">
      <c r="A387" s="32"/>
      <c r="B387" s="34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</row>
    <row r="388" spans="1:20" ht="12.75">
      <c r="A388" s="32"/>
      <c r="B388" s="34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</row>
    <row r="389" spans="1:20" ht="12.75">
      <c r="A389" s="32"/>
      <c r="B389" s="34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</row>
    <row r="390" spans="1:20" ht="12.75">
      <c r="A390" s="32"/>
      <c r="B390" s="34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</row>
    <row r="391" spans="1:20" ht="12.75">
      <c r="A391" s="32"/>
      <c r="B391" s="34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</row>
    <row r="392" spans="1:20" ht="12.75">
      <c r="A392" s="32"/>
      <c r="B392" s="34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</row>
    <row r="393" spans="1:20" ht="12.75">
      <c r="A393" s="32"/>
      <c r="B393" s="34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</row>
    <row r="394" spans="1:20" ht="12.75">
      <c r="A394" s="32"/>
      <c r="B394" s="34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</row>
    <row r="395" spans="1:20" ht="12.75">
      <c r="A395" s="32"/>
      <c r="B395" s="34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</row>
    <row r="396" spans="1:20" ht="12.75">
      <c r="A396" s="32"/>
      <c r="B396" s="34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</row>
    <row r="397" spans="1:20" ht="12.75">
      <c r="A397" s="32"/>
      <c r="B397" s="34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</row>
    <row r="398" spans="1:20" ht="12.75">
      <c r="A398" s="32"/>
      <c r="B398" s="34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</row>
    <row r="399" spans="1:20" ht="12.75">
      <c r="A399" s="32"/>
      <c r="B399" s="34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</row>
    <row r="400" spans="1:20" ht="12.75">
      <c r="A400" s="32"/>
      <c r="B400" s="34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</row>
    <row r="401" spans="1:20" ht="12.75">
      <c r="A401" s="32"/>
      <c r="B401" s="34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</row>
    <row r="402" spans="1:20" ht="12.75">
      <c r="A402" s="32"/>
      <c r="B402" s="34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</row>
    <row r="403" spans="1:20" ht="12.75">
      <c r="A403" s="32"/>
      <c r="B403" s="34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</row>
    <row r="404" spans="1:20" ht="12.75">
      <c r="A404" s="32"/>
      <c r="B404" s="34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</row>
    <row r="405" spans="1:20" ht="12.75">
      <c r="A405" s="32"/>
      <c r="B405" s="34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</row>
    <row r="406" spans="1:20" ht="12.75">
      <c r="A406" s="32"/>
      <c r="B406" s="34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</row>
    <row r="407" spans="1:20" ht="12.75">
      <c r="A407" s="32"/>
      <c r="B407" s="34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</row>
    <row r="408" spans="1:20" ht="12.75">
      <c r="A408" s="32"/>
      <c r="B408" s="34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</row>
    <row r="409" spans="1:20" ht="12.75">
      <c r="A409" s="32"/>
      <c r="B409" s="34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</row>
    <row r="410" spans="1:20" ht="12.75">
      <c r="A410" s="32"/>
      <c r="B410" s="34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</row>
    <row r="411" spans="1:20" ht="12.75">
      <c r="A411" s="32"/>
      <c r="B411" s="34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</row>
    <row r="412" spans="1:20" ht="12.75">
      <c r="A412" s="32"/>
      <c r="B412" s="34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</row>
    <row r="413" spans="1:20" ht="12.75">
      <c r="A413" s="32"/>
      <c r="B413" s="34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</row>
    <row r="414" spans="1:20" ht="12.75">
      <c r="A414" s="32"/>
      <c r="B414" s="34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</row>
    <row r="415" spans="1:20" ht="12.75">
      <c r="A415" s="32"/>
      <c r="B415" s="34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</row>
    <row r="416" spans="1:20" ht="12.75">
      <c r="A416" s="32"/>
      <c r="B416" s="34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</row>
    <row r="417" spans="1:20" ht="12.75">
      <c r="A417" s="32"/>
      <c r="B417" s="34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</row>
    <row r="418" spans="1:20" ht="12.75">
      <c r="A418" s="32"/>
      <c r="B418" s="34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</row>
    <row r="419" spans="1:20" ht="12.75">
      <c r="A419" s="32"/>
      <c r="B419" s="34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</row>
    <row r="420" spans="1:20" ht="12.75">
      <c r="A420" s="32"/>
      <c r="B420" s="34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</row>
    <row r="421" spans="1:20" ht="12.75">
      <c r="A421" s="32"/>
      <c r="B421" s="34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</row>
    <row r="422" spans="1:20" ht="12.75">
      <c r="A422" s="32"/>
      <c r="B422" s="34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</row>
    <row r="423" spans="1:20" ht="12.75">
      <c r="A423" s="32"/>
      <c r="B423" s="34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</row>
    <row r="424" spans="1:20" ht="12.75">
      <c r="A424" s="32"/>
      <c r="B424" s="34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</row>
    <row r="425" spans="1:20" ht="12.75">
      <c r="A425" s="32"/>
      <c r="B425" s="34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</row>
    <row r="426" spans="1:20" ht="12.75">
      <c r="A426" s="32"/>
      <c r="B426" s="34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</row>
    <row r="427" spans="1:20" ht="12.75">
      <c r="A427" s="32"/>
      <c r="B427" s="34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</row>
    <row r="428" spans="1:20" ht="12.75">
      <c r="A428" s="32"/>
      <c r="B428" s="34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</row>
    <row r="429" spans="1:20" ht="12.75">
      <c r="A429" s="32"/>
      <c r="B429" s="34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</row>
    <row r="430" spans="1:20" ht="12.75">
      <c r="A430" s="32"/>
      <c r="B430" s="34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</row>
    <row r="431" spans="1:20" ht="12.75">
      <c r="A431" s="32"/>
      <c r="B431" s="34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</row>
    <row r="432" spans="1:20" ht="12.75">
      <c r="A432" s="32"/>
      <c r="B432" s="34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</row>
    <row r="433" spans="1:20" ht="12.75">
      <c r="A433" s="32"/>
      <c r="B433" s="34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</row>
    <row r="434" spans="1:20" ht="12.75">
      <c r="A434" s="32"/>
      <c r="B434" s="34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</row>
    <row r="435" spans="1:20" ht="12.75">
      <c r="A435" s="32"/>
      <c r="B435" s="34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</row>
    <row r="436" spans="1:20" ht="12.75">
      <c r="A436" s="32"/>
      <c r="B436" s="34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</row>
    <row r="437" spans="1:20" ht="12.75">
      <c r="A437" s="32"/>
      <c r="B437" s="34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</row>
    <row r="438" spans="1:20" ht="12.75">
      <c r="A438" s="32"/>
      <c r="B438" s="34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</row>
    <row r="439" spans="1:20" ht="12.75">
      <c r="A439" s="32"/>
      <c r="B439" s="34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</row>
    <row r="440" spans="1:20" ht="12.75">
      <c r="A440" s="32"/>
      <c r="B440" s="34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</row>
    <row r="441" spans="1:20" ht="12.75">
      <c r="A441" s="32"/>
      <c r="B441" s="34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</row>
    <row r="442" spans="1:20" ht="12.75">
      <c r="A442" s="32"/>
      <c r="B442" s="34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</row>
    <row r="443" spans="1:20" ht="12.75">
      <c r="A443" s="32"/>
      <c r="B443" s="34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</row>
    <row r="444" spans="1:20" ht="12.75">
      <c r="A444" s="32"/>
      <c r="B444" s="34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</row>
    <row r="445" spans="1:20" ht="12.75">
      <c r="A445" s="32"/>
      <c r="B445" s="34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</row>
    <row r="446" spans="1:20" ht="12.75">
      <c r="A446" s="32"/>
      <c r="B446" s="34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</row>
    <row r="447" spans="1:20" ht="12.75">
      <c r="A447" s="32"/>
      <c r="B447" s="34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</row>
    <row r="448" spans="1:20" ht="12.75">
      <c r="A448" s="32"/>
      <c r="B448" s="34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</row>
    <row r="449" spans="1:20" ht="12.75">
      <c r="A449" s="32"/>
      <c r="B449" s="34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</row>
    <row r="450" spans="1:20" ht="12.75">
      <c r="A450" s="32"/>
      <c r="B450" s="34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</row>
    <row r="451" spans="1:20" ht="12.75">
      <c r="A451" s="32"/>
      <c r="B451" s="34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</row>
    <row r="452" spans="1:20" ht="12.75">
      <c r="A452" s="32"/>
      <c r="B452" s="34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</row>
    <row r="453" spans="1:20" ht="12.75">
      <c r="A453" s="32"/>
      <c r="B453" s="34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</row>
    <row r="454" spans="1:20" ht="12.75">
      <c r="A454" s="32"/>
      <c r="B454" s="34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</row>
    <row r="455" spans="1:20" ht="12.75">
      <c r="A455" s="32"/>
      <c r="B455" s="34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</row>
    <row r="456" spans="1:20" ht="12.75">
      <c r="A456" s="32"/>
      <c r="B456" s="34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</row>
    <row r="457" spans="1:20" ht="12.75">
      <c r="A457" s="32"/>
      <c r="B457" s="34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</row>
    <row r="458" spans="1:20" ht="12.75">
      <c r="A458" s="32"/>
      <c r="B458" s="34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</row>
    <row r="459" spans="1:20" ht="12.75">
      <c r="A459" s="32"/>
      <c r="B459" s="34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</row>
    <row r="460" spans="1:20" ht="12.75">
      <c r="A460" s="32"/>
      <c r="B460" s="34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</row>
    <row r="461" spans="1:20" ht="12.75">
      <c r="A461" s="32"/>
      <c r="B461" s="34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</row>
    <row r="462" spans="1:20" ht="12.75">
      <c r="A462" s="32"/>
      <c r="B462" s="34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</row>
    <row r="463" spans="1:20" ht="12.75">
      <c r="A463" s="32"/>
      <c r="B463" s="34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</row>
    <row r="464" spans="1:20" ht="12.75">
      <c r="A464" s="32"/>
      <c r="B464" s="34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</row>
    <row r="465" spans="1:20" ht="12.75">
      <c r="A465" s="32"/>
      <c r="B465" s="34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</row>
    <row r="466" spans="1:20" ht="12.75">
      <c r="A466" s="32"/>
      <c r="B466" s="34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</row>
    <row r="467" spans="1:20" ht="12.75">
      <c r="A467" s="32"/>
      <c r="B467" s="34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</row>
    <row r="468" spans="1:20" ht="12.75">
      <c r="A468" s="32"/>
      <c r="B468" s="34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</row>
    <row r="469" spans="1:20" ht="12.75">
      <c r="A469" s="32"/>
      <c r="B469" s="34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</row>
    <row r="470" spans="1:20" ht="12.75">
      <c r="A470" s="32"/>
      <c r="B470" s="34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</row>
    <row r="471" spans="1:20" ht="12.75">
      <c r="A471" s="32"/>
      <c r="B471" s="34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</row>
    <row r="472" spans="1:20" ht="12.75">
      <c r="A472" s="32"/>
      <c r="B472" s="34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</row>
    <row r="473" spans="1:20" ht="12.75">
      <c r="A473" s="32"/>
      <c r="B473" s="34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</row>
    <row r="474" spans="1:20" ht="12.75">
      <c r="A474" s="32"/>
      <c r="B474" s="34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</row>
    <row r="475" spans="1:20" ht="12.75">
      <c r="A475" s="32"/>
      <c r="B475" s="34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</row>
    <row r="476" spans="1:20" ht="12.75">
      <c r="A476" s="32"/>
      <c r="B476" s="34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</row>
    <row r="477" spans="1:20" ht="12.75">
      <c r="A477" s="32"/>
      <c r="B477" s="34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</row>
    <row r="478" spans="1:20" ht="12.75">
      <c r="A478" s="32"/>
      <c r="B478" s="34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</row>
    <row r="479" spans="1:20" ht="12.75">
      <c r="A479" s="32"/>
      <c r="B479" s="34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</row>
    <row r="480" spans="1:20" ht="12.75">
      <c r="A480" s="32"/>
      <c r="B480" s="34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</row>
    <row r="481" spans="1:20" ht="12.75">
      <c r="A481" s="32"/>
      <c r="B481" s="34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</row>
    <row r="482" spans="1:20" ht="12.75">
      <c r="A482" s="32"/>
      <c r="B482" s="34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</row>
    <row r="483" spans="1:20" ht="12.75">
      <c r="A483" s="32"/>
      <c r="B483" s="34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</row>
    <row r="484" spans="1:20" ht="12.75">
      <c r="A484" s="32"/>
      <c r="B484" s="34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</row>
    <row r="485" spans="1:20" ht="12.75">
      <c r="A485" s="32"/>
      <c r="B485" s="34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</row>
    <row r="486" spans="1:20" ht="12.75">
      <c r="A486" s="32"/>
      <c r="B486" s="34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</row>
    <row r="487" spans="1:20" ht="12.75">
      <c r="A487" s="32"/>
      <c r="B487" s="34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</row>
    <row r="488" spans="1:20" ht="12.75">
      <c r="A488" s="32"/>
      <c r="B488" s="34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</row>
    <row r="489" spans="1:20" ht="12.75">
      <c r="A489" s="32"/>
      <c r="B489" s="34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</row>
    <row r="490" spans="1:20" ht="12.75">
      <c r="A490" s="32"/>
      <c r="B490" s="34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</row>
    <row r="491" spans="1:20" ht="12.75">
      <c r="A491" s="32"/>
      <c r="B491" s="34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</row>
    <row r="492" spans="1:20" ht="12.75">
      <c r="A492" s="32"/>
      <c r="B492" s="34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</row>
    <row r="493" spans="1:20" ht="12.75">
      <c r="A493" s="32"/>
      <c r="B493" s="34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</row>
    <row r="494" spans="1:20" ht="12.75">
      <c r="A494" s="32"/>
      <c r="B494" s="34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</row>
    <row r="495" spans="1:20" ht="12.75">
      <c r="A495" s="32"/>
      <c r="B495" s="34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</row>
    <row r="496" spans="1:20" ht="12.75">
      <c r="A496" s="32"/>
      <c r="B496" s="34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</row>
    <row r="497" spans="1:20" ht="12.75">
      <c r="A497" s="32"/>
      <c r="B497" s="34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</row>
    <row r="498" spans="1:20" ht="12.75">
      <c r="A498" s="32"/>
      <c r="B498" s="34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</row>
    <row r="499" spans="1:20" ht="12.75">
      <c r="A499" s="32"/>
      <c r="B499" s="34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</row>
    <row r="500" spans="1:20" ht="12.75">
      <c r="A500" s="32"/>
      <c r="B500" s="34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</row>
    <row r="501" spans="1:20" ht="12.75">
      <c r="A501" s="32"/>
      <c r="B501" s="34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</row>
    <row r="502" spans="1:20" ht="12.75">
      <c r="A502" s="32"/>
      <c r="B502" s="34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</row>
    <row r="503" spans="1:20" ht="12.75">
      <c r="A503" s="32"/>
      <c r="B503" s="34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</row>
    <row r="504" spans="1:20" ht="12.75">
      <c r="A504" s="32"/>
      <c r="B504" s="34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</row>
    <row r="505" spans="1:20" ht="12.75">
      <c r="A505" s="32"/>
      <c r="B505" s="34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</row>
    <row r="506" spans="1:20" ht="12.75">
      <c r="A506" s="32"/>
      <c r="B506" s="34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</row>
    <row r="507" spans="1:20" ht="12.75">
      <c r="A507" s="32"/>
      <c r="B507" s="34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</row>
    <row r="508" spans="1:20" ht="12.75">
      <c r="A508" s="32"/>
      <c r="B508" s="34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</row>
    <row r="509" spans="1:20" ht="12.75">
      <c r="A509" s="32"/>
      <c r="B509" s="34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</row>
    <row r="510" spans="1:20" ht="12.75">
      <c r="A510" s="32"/>
      <c r="B510" s="34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</row>
    <row r="511" spans="1:20" ht="12.75">
      <c r="A511" s="32"/>
      <c r="B511" s="34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</row>
    <row r="512" spans="1:20" ht="12.75">
      <c r="A512" s="32"/>
      <c r="B512" s="34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</row>
    <row r="513" spans="1:20" ht="12.75">
      <c r="A513" s="32"/>
      <c r="B513" s="34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</row>
    <row r="514" spans="1:20" ht="12.75">
      <c r="A514" s="32"/>
      <c r="B514" s="34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</row>
    <row r="515" spans="1:20" ht="12.75">
      <c r="A515" s="32"/>
      <c r="B515" s="34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</row>
    <row r="516" spans="1:20" ht="12.75">
      <c r="A516" s="32"/>
      <c r="B516" s="34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</row>
    <row r="517" spans="1:20" ht="12.75">
      <c r="A517" s="32"/>
      <c r="B517" s="34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</row>
    <row r="518" spans="1:20" ht="12.75">
      <c r="A518" s="32"/>
      <c r="B518" s="34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</row>
    <row r="519" spans="1:20" ht="12.75">
      <c r="A519" s="32"/>
      <c r="B519" s="34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</row>
    <row r="520" spans="1:20" ht="12.75">
      <c r="A520" s="32"/>
      <c r="B520" s="34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</row>
    <row r="521" spans="1:20" ht="12.75">
      <c r="A521" s="32"/>
      <c r="B521" s="34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</row>
    <row r="522" spans="1:20" ht="12.75">
      <c r="A522" s="32"/>
      <c r="B522" s="34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</row>
    <row r="523" spans="1:20" ht="12.75">
      <c r="A523" s="32"/>
      <c r="B523" s="34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</row>
    <row r="524" spans="1:20" ht="12.75">
      <c r="A524" s="32"/>
      <c r="B524" s="34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</row>
    <row r="525" spans="1:20" ht="12.75">
      <c r="A525" s="32"/>
      <c r="B525" s="34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</row>
    <row r="526" spans="1:20" ht="12.75">
      <c r="A526" s="32"/>
      <c r="B526" s="34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</row>
    <row r="527" spans="1:20" ht="12.75">
      <c r="A527" s="32"/>
      <c r="B527" s="34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</row>
    <row r="528" spans="1:20" ht="12.75">
      <c r="A528" s="32"/>
      <c r="B528" s="34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</row>
    <row r="529" spans="1:20" ht="12.75">
      <c r="A529" s="32"/>
      <c r="B529" s="34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</row>
    <row r="530" spans="1:20" ht="12.75">
      <c r="A530" s="32"/>
      <c r="B530" s="34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</row>
    <row r="531" spans="1:20" ht="12.75">
      <c r="A531" s="32"/>
      <c r="B531" s="34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</row>
    <row r="532" spans="1:20" ht="12.75">
      <c r="A532" s="32"/>
      <c r="B532" s="34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</row>
    <row r="533" spans="1:20" ht="12.75">
      <c r="A533" s="32"/>
      <c r="B533" s="34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</row>
    <row r="534" spans="1:20" ht="12.75">
      <c r="A534" s="32"/>
      <c r="B534" s="34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</row>
    <row r="535" spans="1:20" ht="12.75">
      <c r="A535" s="32"/>
      <c r="B535" s="34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</row>
    <row r="536" spans="1:20" ht="12.75">
      <c r="A536" s="32"/>
      <c r="B536" s="34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</row>
    <row r="537" spans="1:20" ht="12.75">
      <c r="A537" s="32"/>
      <c r="B537" s="34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</row>
    <row r="538" spans="1:20" ht="12.75">
      <c r="A538" s="32"/>
      <c r="B538" s="34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</row>
    <row r="539" spans="1:20" ht="12.75">
      <c r="A539" s="32"/>
      <c r="B539" s="34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</row>
    <row r="540" spans="1:20" ht="12.75">
      <c r="A540" s="32"/>
      <c r="B540" s="34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</row>
    <row r="541" spans="1:20" ht="12.75">
      <c r="A541" s="32"/>
      <c r="B541" s="34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</row>
    <row r="542" spans="1:20" ht="12.75">
      <c r="A542" s="32"/>
      <c r="B542" s="34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</row>
    <row r="543" spans="1:20" ht="12.75">
      <c r="A543" s="32"/>
      <c r="B543" s="34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</row>
    <row r="544" spans="1:20" ht="12.75">
      <c r="A544" s="32"/>
      <c r="B544" s="34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</row>
    <row r="545" spans="1:20" ht="12.75">
      <c r="A545" s="32"/>
      <c r="B545" s="34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</row>
    <row r="546" spans="1:20" ht="12.75">
      <c r="A546" s="32"/>
      <c r="B546" s="34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</row>
    <row r="547" spans="1:20" ht="12.75">
      <c r="A547" s="32"/>
      <c r="B547" s="34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</row>
    <row r="548" spans="1:20" ht="12.75">
      <c r="A548" s="32"/>
      <c r="B548" s="34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</row>
    <row r="549" spans="1:20" ht="12.75">
      <c r="A549" s="32"/>
      <c r="B549" s="34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</row>
    <row r="550" spans="1:20" ht="12.75">
      <c r="A550" s="32"/>
      <c r="B550" s="34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</row>
    <row r="551" spans="1:20" ht="12.75">
      <c r="A551" s="32"/>
      <c r="B551" s="34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</row>
    <row r="552" spans="1:20" ht="12.75">
      <c r="A552" s="32"/>
      <c r="B552" s="34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</row>
    <row r="553" spans="1:20" ht="12.75">
      <c r="A553" s="32"/>
      <c r="B553" s="34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</row>
    <row r="554" spans="1:20" ht="12.75">
      <c r="A554" s="32"/>
      <c r="B554" s="34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</row>
    <row r="555" spans="1:20" ht="12.75">
      <c r="A555" s="32"/>
      <c r="B555" s="34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</row>
    <row r="556" spans="1:20" ht="12.75">
      <c r="A556" s="32"/>
      <c r="B556" s="34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</row>
    <row r="557" spans="1:20" ht="12.75">
      <c r="A557" s="32"/>
      <c r="B557" s="34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</row>
    <row r="558" spans="1:20" ht="12.75">
      <c r="A558" s="32"/>
      <c r="B558" s="34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</row>
    <row r="559" spans="1:20" ht="12.75">
      <c r="A559" s="32"/>
      <c r="B559" s="34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</row>
    <row r="560" spans="1:20" ht="12.75">
      <c r="A560" s="32"/>
      <c r="B560" s="34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</row>
    <row r="561" spans="1:20" ht="12.75">
      <c r="A561" s="32"/>
      <c r="B561" s="34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</row>
    <row r="562" spans="1:20" ht="12.75">
      <c r="A562" s="32"/>
      <c r="B562" s="34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</row>
    <row r="563" spans="1:20" ht="12.75">
      <c r="A563" s="32"/>
      <c r="B563" s="34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</row>
    <row r="564" spans="1:20" ht="12.75">
      <c r="A564" s="32"/>
      <c r="B564" s="34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</row>
    <row r="565" spans="1:20" ht="12.75">
      <c r="A565" s="32"/>
      <c r="B565" s="34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</row>
    <row r="566" spans="1:20" ht="12.75">
      <c r="A566" s="32"/>
      <c r="B566" s="34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</row>
    <row r="567" spans="1:20" ht="12.75">
      <c r="A567" s="32"/>
      <c r="B567" s="34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</row>
    <row r="568" spans="1:20" ht="12.75">
      <c r="A568" s="32"/>
      <c r="B568" s="34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</row>
    <row r="569" spans="1:20" ht="12.75">
      <c r="A569" s="32"/>
      <c r="B569" s="34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</row>
    <row r="570" spans="1:20" ht="12.75">
      <c r="A570" s="32"/>
      <c r="B570" s="34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</row>
    <row r="571" spans="1:20" ht="12.75">
      <c r="A571" s="32"/>
      <c r="B571" s="34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</row>
    <row r="572" spans="1:20" ht="12.75">
      <c r="A572" s="32"/>
      <c r="B572" s="34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</row>
    <row r="573" spans="1:20" ht="12.75">
      <c r="A573" s="32"/>
      <c r="B573" s="34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</row>
    <row r="574" spans="1:20" ht="12.75">
      <c r="A574" s="32"/>
      <c r="B574" s="34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</row>
    <row r="575" spans="1:20" ht="12.75">
      <c r="A575" s="32"/>
      <c r="B575" s="34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</row>
    <row r="576" spans="1:20" ht="12.75">
      <c r="A576" s="32"/>
      <c r="B576" s="34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</row>
    <row r="577" spans="1:20" ht="12.75">
      <c r="A577" s="32"/>
      <c r="B577" s="34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</row>
    <row r="578" spans="1:20" ht="12.75">
      <c r="A578" s="32"/>
      <c r="B578" s="34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</row>
    <row r="579" spans="1:20" ht="12.75">
      <c r="A579" s="32"/>
      <c r="B579" s="34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</row>
    <row r="580" spans="1:20" ht="12.75">
      <c r="A580" s="32"/>
      <c r="B580" s="34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</row>
    <row r="581" spans="1:20" ht="12.75">
      <c r="A581" s="32"/>
      <c r="B581" s="34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</row>
    <row r="582" spans="1:20" ht="12.75">
      <c r="A582" s="32"/>
      <c r="B582" s="34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</row>
    <row r="583" spans="1:20" ht="12.75">
      <c r="A583" s="32"/>
      <c r="B583" s="34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</row>
    <row r="584" spans="1:20" ht="12.75">
      <c r="A584" s="32"/>
      <c r="B584" s="34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</row>
    <row r="585" spans="1:20" ht="12.75">
      <c r="A585" s="32"/>
      <c r="B585" s="34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</row>
    <row r="586" spans="1:20" ht="12.75">
      <c r="A586" s="32"/>
      <c r="B586" s="34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</row>
    <row r="587" spans="1:20" ht="12.75">
      <c r="A587" s="32"/>
      <c r="B587" s="34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</row>
    <row r="588" spans="1:20" ht="12.75">
      <c r="A588" s="32"/>
      <c r="B588" s="34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</row>
    <row r="589" spans="1:20" ht="12.75">
      <c r="A589" s="32"/>
      <c r="B589" s="34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</row>
    <row r="590" spans="1:20" ht="12.75">
      <c r="A590" s="32"/>
      <c r="B590" s="34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</row>
    <row r="591" spans="1:20" ht="12.75">
      <c r="A591" s="32"/>
      <c r="B591" s="34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</row>
    <row r="592" spans="1:20" ht="12.75">
      <c r="A592" s="32"/>
      <c r="B592" s="34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</row>
    <row r="593" spans="1:20" ht="12.75">
      <c r="A593" s="32"/>
      <c r="B593" s="34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</row>
    <row r="594" spans="1:20" ht="12.75">
      <c r="A594" s="32"/>
      <c r="B594" s="34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</row>
    <row r="595" spans="1:20" ht="12.75">
      <c r="A595" s="32"/>
      <c r="B595" s="34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</row>
    <row r="596" spans="1:20" ht="12.75">
      <c r="A596" s="32"/>
      <c r="B596" s="34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</row>
    <row r="597" spans="1:20" ht="12.75">
      <c r="A597" s="32"/>
      <c r="B597" s="34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</row>
    <row r="598" spans="1:20" ht="12.75">
      <c r="A598" s="32"/>
      <c r="B598" s="34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</row>
    <row r="599" spans="1:20" ht="12.75">
      <c r="A599" s="32"/>
      <c r="B599" s="34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</row>
    <row r="600" spans="1:20" ht="12.75">
      <c r="A600" s="32"/>
      <c r="B600" s="34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</row>
    <row r="601" spans="1:20" ht="12.75">
      <c r="A601" s="32"/>
      <c r="B601" s="34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</row>
    <row r="602" spans="1:20" ht="12.75">
      <c r="A602" s="32"/>
      <c r="B602" s="34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</row>
    <row r="603" spans="1:20" ht="12.75">
      <c r="A603" s="32"/>
      <c r="B603" s="34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</row>
    <row r="604" spans="1:20" ht="12.75">
      <c r="A604" s="32"/>
      <c r="B604" s="34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</row>
    <row r="605" spans="1:20" ht="12.75">
      <c r="A605" s="32"/>
      <c r="B605" s="34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</row>
    <row r="606" spans="1:20" ht="12.75">
      <c r="A606" s="32"/>
      <c r="B606" s="34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</row>
    <row r="607" spans="1:20" ht="12.75">
      <c r="A607" s="32"/>
      <c r="B607" s="34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</row>
    <row r="608" spans="1:20" ht="12.75">
      <c r="A608" s="32"/>
      <c r="B608" s="34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</row>
    <row r="609" spans="1:20" ht="12.75">
      <c r="A609" s="32"/>
      <c r="B609" s="34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</row>
    <row r="610" spans="1:20" ht="12.75">
      <c r="A610" s="32"/>
      <c r="B610" s="34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</row>
    <row r="611" spans="1:20" ht="12.75">
      <c r="A611" s="32"/>
      <c r="B611" s="34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</row>
    <row r="612" spans="1:20" ht="12.75">
      <c r="A612" s="32"/>
      <c r="B612" s="34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</row>
    <row r="613" spans="1:20" ht="12.75">
      <c r="A613" s="32"/>
      <c r="B613" s="34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</row>
    <row r="614" spans="1:20" ht="12.75">
      <c r="A614" s="32"/>
      <c r="B614" s="34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</row>
    <row r="615" spans="1:20" ht="12.75">
      <c r="A615" s="32"/>
      <c r="B615" s="34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</row>
    <row r="616" spans="1:20" ht="12.75">
      <c r="A616" s="32"/>
      <c r="B616" s="34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</row>
    <row r="617" spans="1:20" ht="12.75">
      <c r="A617" s="32"/>
      <c r="B617" s="34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</row>
    <row r="618" spans="1:20" ht="12.75">
      <c r="A618" s="32"/>
      <c r="B618" s="34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</row>
    <row r="619" spans="1:20" ht="12.75">
      <c r="A619" s="32"/>
      <c r="B619" s="34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</row>
    <row r="620" spans="1:20" ht="12.75">
      <c r="A620" s="32"/>
      <c r="B620" s="34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</row>
    <row r="621" spans="1:20" ht="12.75">
      <c r="A621" s="32"/>
      <c r="B621" s="34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</row>
    <row r="622" spans="1:20" ht="12.75">
      <c r="A622" s="32"/>
      <c r="B622" s="34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</row>
    <row r="623" spans="1:20" ht="12.75">
      <c r="A623" s="32"/>
      <c r="B623" s="34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</row>
    <row r="624" spans="1:20" ht="12.75">
      <c r="A624" s="32"/>
      <c r="B624" s="34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</row>
    <row r="625" spans="1:20" ht="12.75">
      <c r="A625" s="32"/>
      <c r="B625" s="34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</row>
    <row r="626" spans="1:20" ht="12.75">
      <c r="A626" s="32"/>
      <c r="B626" s="34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</row>
  </sheetData>
  <mergeCells count="12">
    <mergeCell ref="A49:G49"/>
    <mergeCell ref="A50:F50"/>
    <mergeCell ref="D5:E5"/>
    <mergeCell ref="A51:B51"/>
    <mergeCell ref="A47:F47"/>
    <mergeCell ref="A48:F48"/>
    <mergeCell ref="A3:F3"/>
    <mergeCell ref="A1:F1"/>
    <mergeCell ref="F5:F7"/>
    <mergeCell ref="B6:B7"/>
    <mergeCell ref="D6:D7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62"/>
  <sheetViews>
    <sheetView showGridLines="0" view="pageBreakPreview" zoomScale="75" zoomScaleNormal="75" zoomScaleSheetLayoutView="75" workbookViewId="0" topLeftCell="A1">
      <selection activeCell="E62" sqref="E62"/>
    </sheetView>
  </sheetViews>
  <sheetFormatPr defaultColWidth="11.421875" defaultRowHeight="12.75"/>
  <cols>
    <col min="1" max="1" width="30.7109375" style="32" customWidth="1"/>
    <col min="2" max="9" width="12.7109375" style="32" customWidth="1"/>
    <col min="10" max="16384" width="11.421875" style="32" customWidth="1"/>
  </cols>
  <sheetData>
    <row r="1" spans="1:9" s="31" customFormat="1" ht="18">
      <c r="A1" s="366" t="s">
        <v>170</v>
      </c>
      <c r="B1" s="366"/>
      <c r="C1" s="366"/>
      <c r="D1" s="366"/>
      <c r="E1" s="366"/>
      <c r="F1" s="366"/>
      <c r="G1" s="366"/>
      <c r="H1" s="366"/>
      <c r="I1" s="366"/>
    </row>
    <row r="2" spans="1:9" ht="12.7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15" customHeight="1">
      <c r="A3" s="389" t="s">
        <v>322</v>
      </c>
      <c r="B3" s="389"/>
      <c r="C3" s="389"/>
      <c r="D3" s="389"/>
      <c r="E3" s="389"/>
      <c r="F3" s="389"/>
      <c r="G3" s="389"/>
      <c r="H3" s="389"/>
      <c r="I3" s="389"/>
    </row>
    <row r="4" spans="1:9" ht="13.5" customHeight="1" thickBot="1">
      <c r="A4" s="519"/>
      <c r="B4" s="519"/>
      <c r="C4" s="519"/>
      <c r="D4" s="519"/>
      <c r="E4" s="519"/>
      <c r="F4" s="519"/>
      <c r="G4" s="519"/>
      <c r="H4" s="519"/>
      <c r="I4" s="519"/>
    </row>
    <row r="5" spans="1:9" ht="12.75">
      <c r="A5" s="222"/>
      <c r="B5" s="390" t="s">
        <v>114</v>
      </c>
      <c r="C5" s="354"/>
      <c r="D5" s="354"/>
      <c r="E5" s="354"/>
      <c r="F5" s="354"/>
      <c r="G5" s="354"/>
      <c r="H5" s="354"/>
      <c r="I5" s="354"/>
    </row>
    <row r="6" spans="1:9" ht="12.75">
      <c r="A6" s="146" t="s">
        <v>61</v>
      </c>
      <c r="B6" s="514" t="s">
        <v>119</v>
      </c>
      <c r="C6" s="515"/>
      <c r="D6" s="516" t="s">
        <v>118</v>
      </c>
      <c r="E6" s="517"/>
      <c r="F6" s="516" t="s">
        <v>117</v>
      </c>
      <c r="G6" s="517"/>
      <c r="H6" s="516" t="s">
        <v>120</v>
      </c>
      <c r="I6" s="518"/>
    </row>
    <row r="7" spans="1:9" ht="13.5" thickBot="1">
      <c r="A7" s="147"/>
      <c r="B7" s="118">
        <v>2012</v>
      </c>
      <c r="C7" s="118">
        <v>2013</v>
      </c>
      <c r="D7" s="118">
        <v>2012</v>
      </c>
      <c r="E7" s="118">
        <v>2013</v>
      </c>
      <c r="F7" s="118">
        <v>2012</v>
      </c>
      <c r="G7" s="118">
        <v>2013</v>
      </c>
      <c r="H7" s="118">
        <v>2012</v>
      </c>
      <c r="I7" s="203">
        <v>2013</v>
      </c>
    </row>
    <row r="8" spans="1:9" ht="12.75">
      <c r="A8" s="90" t="s">
        <v>42</v>
      </c>
      <c r="B8" s="92">
        <v>15.152604675407877</v>
      </c>
      <c r="C8" s="92">
        <v>15.4486290448408</v>
      </c>
      <c r="D8" s="92">
        <v>54.84053229581034</v>
      </c>
      <c r="E8" s="92">
        <v>53.56965445840422</v>
      </c>
      <c r="F8" s="92">
        <v>10.591615721390847</v>
      </c>
      <c r="G8" s="92">
        <v>10.204440460349598</v>
      </c>
      <c r="H8" s="92">
        <v>0.2297943995946114</v>
      </c>
      <c r="I8" s="93">
        <v>0.34982243026712767</v>
      </c>
    </row>
    <row r="9" spans="1:9" ht="12.75">
      <c r="A9" s="94" t="s">
        <v>43</v>
      </c>
      <c r="B9" s="96">
        <v>31.10634567423702</v>
      </c>
      <c r="C9" s="96">
        <v>30.414716229094886</v>
      </c>
      <c r="D9" s="96">
        <v>47.77249324771158</v>
      </c>
      <c r="E9" s="96">
        <v>48.91091523970914</v>
      </c>
      <c r="F9" s="96">
        <v>11.87372165133151</v>
      </c>
      <c r="G9" s="96">
        <v>11.803291361437628</v>
      </c>
      <c r="H9" s="96">
        <v>0.1961093682318876</v>
      </c>
      <c r="I9" s="97">
        <v>0.17466560496832317</v>
      </c>
    </row>
    <row r="10" spans="1:9" ht="12.75">
      <c r="A10" s="94" t="s">
        <v>63</v>
      </c>
      <c r="B10" s="96">
        <v>30.73767158444704</v>
      </c>
      <c r="C10" s="96">
        <v>29.536503070478805</v>
      </c>
      <c r="D10" s="96">
        <v>50.80131328812506</v>
      </c>
      <c r="E10" s="96">
        <v>52.362795841033204</v>
      </c>
      <c r="F10" s="96">
        <v>13.415371458322864</v>
      </c>
      <c r="G10" s="96">
        <v>13.180939487346176</v>
      </c>
      <c r="H10" s="96">
        <v>0.2052275694412563</v>
      </c>
      <c r="I10" s="97">
        <v>0.15646799939777126</v>
      </c>
    </row>
    <row r="11" spans="1:9" ht="12.75">
      <c r="A11" s="94" t="s">
        <v>44</v>
      </c>
      <c r="B11" s="96">
        <v>2.2890019883934007</v>
      </c>
      <c r="C11" s="96">
        <v>2.1137773450446877</v>
      </c>
      <c r="D11" s="96">
        <v>70.71067313226911</v>
      </c>
      <c r="E11" s="96">
        <v>71.97724359400809</v>
      </c>
      <c r="F11" s="96">
        <v>21.409927432976055</v>
      </c>
      <c r="G11" s="96">
        <v>20.55308514591233</v>
      </c>
      <c r="H11" s="96">
        <v>0.34199985445605285</v>
      </c>
      <c r="I11" s="97">
        <v>0.20650777424185873</v>
      </c>
    </row>
    <row r="12" spans="1:9" ht="12.75">
      <c r="A12" s="94" t="s">
        <v>64</v>
      </c>
      <c r="B12" s="96">
        <v>5.68126274036587</v>
      </c>
      <c r="C12" s="96">
        <v>5.3393526335997405</v>
      </c>
      <c r="D12" s="96">
        <v>71.53517357295628</v>
      </c>
      <c r="E12" s="96">
        <v>72.67389399673189</v>
      </c>
      <c r="F12" s="96">
        <v>17.887584999338678</v>
      </c>
      <c r="G12" s="96">
        <v>17.236150974411526</v>
      </c>
      <c r="H12" s="96">
        <v>0.1965094093705776</v>
      </c>
      <c r="I12" s="97">
        <v>0.18871206009253735</v>
      </c>
    </row>
    <row r="13" spans="1:9" ht="12.75">
      <c r="A13" s="94" t="s">
        <v>46</v>
      </c>
      <c r="B13" s="96">
        <v>43.90003794937659</v>
      </c>
      <c r="C13" s="96">
        <v>43.10032852693717</v>
      </c>
      <c r="D13" s="96">
        <v>41.98640294619121</v>
      </c>
      <c r="E13" s="96">
        <v>42.876211181478745</v>
      </c>
      <c r="F13" s="96">
        <v>7.350985009222273</v>
      </c>
      <c r="G13" s="96">
        <v>7.281468821339631</v>
      </c>
      <c r="H13" s="96">
        <v>0.2177696608824789</v>
      </c>
      <c r="I13" s="97">
        <v>0.2983379268151987</v>
      </c>
    </row>
    <row r="14" spans="1:9" ht="12.75">
      <c r="A14" s="94" t="s">
        <v>65</v>
      </c>
      <c r="B14" s="96">
        <v>12.20831576770478</v>
      </c>
      <c r="C14" s="96">
        <v>11.522975567171171</v>
      </c>
      <c r="D14" s="96">
        <v>63.12476841550374</v>
      </c>
      <c r="E14" s="96">
        <v>64.16826143961676</v>
      </c>
      <c r="F14" s="96">
        <v>19.236004310447665</v>
      </c>
      <c r="G14" s="96">
        <v>19.00226744528179</v>
      </c>
      <c r="H14" s="96">
        <v>0.17830757859571258</v>
      </c>
      <c r="I14" s="97">
        <v>0.1591918309650717</v>
      </c>
    </row>
    <row r="15" spans="1:9" ht="12.75">
      <c r="A15" s="94" t="s">
        <v>47</v>
      </c>
      <c r="B15" s="96">
        <v>4.106751768164404</v>
      </c>
      <c r="C15" s="96">
        <v>3.8661730159013397</v>
      </c>
      <c r="D15" s="96">
        <v>71.17899110995745</v>
      </c>
      <c r="E15" s="96">
        <v>71.71239674383665</v>
      </c>
      <c r="F15" s="96">
        <v>18.224647752344556</v>
      </c>
      <c r="G15" s="96">
        <v>18.549755070916206</v>
      </c>
      <c r="H15" s="96">
        <v>0.1235395721121463</v>
      </c>
      <c r="I15" s="97">
        <v>0.19759374512012415</v>
      </c>
    </row>
    <row r="16" spans="1:9" ht="12.75">
      <c r="A16" s="94" t="s">
        <v>31</v>
      </c>
      <c r="B16" s="96">
        <v>1.67831625442403</v>
      </c>
      <c r="C16" s="96">
        <v>1.6294097346629992</v>
      </c>
      <c r="D16" s="96">
        <v>69.95611696050233</v>
      </c>
      <c r="E16" s="96">
        <v>70.71611611611779</v>
      </c>
      <c r="F16" s="96">
        <v>22.862069754023942</v>
      </c>
      <c r="G16" s="96">
        <v>22.373811390542656</v>
      </c>
      <c r="H16" s="96">
        <v>0.1087428553714153</v>
      </c>
      <c r="I16" s="97">
        <v>0.11643602046047255</v>
      </c>
    </row>
    <row r="17" spans="1:9" ht="12.75">
      <c r="A17" s="94" t="s">
        <v>49</v>
      </c>
      <c r="B17" s="96">
        <v>15.815245827580176</v>
      </c>
      <c r="C17" s="96">
        <v>16.178937828282617</v>
      </c>
      <c r="D17" s="96">
        <v>57.725760222669244</v>
      </c>
      <c r="E17" s="96">
        <v>57.54377775148548</v>
      </c>
      <c r="F17" s="96">
        <v>16.715590780514276</v>
      </c>
      <c r="G17" s="96">
        <v>16.227508484250105</v>
      </c>
      <c r="H17" s="96">
        <v>0.3245093095842317</v>
      </c>
      <c r="I17" s="97">
        <v>0.54454009508851</v>
      </c>
    </row>
    <row r="18" spans="1:9" ht="12.75">
      <c r="A18" s="94" t="s">
        <v>50</v>
      </c>
      <c r="B18" s="96">
        <v>2.0197500491975666</v>
      </c>
      <c r="C18" s="96">
        <v>1.4682687259912395</v>
      </c>
      <c r="D18" s="96">
        <v>62.09859902277417</v>
      </c>
      <c r="E18" s="96">
        <v>63.813427512048335</v>
      </c>
      <c r="F18" s="96">
        <v>26.20361581836552</v>
      </c>
      <c r="G18" s="96">
        <v>26.923230639257113</v>
      </c>
      <c r="H18" s="96">
        <v>1.6905070502977522</v>
      </c>
      <c r="I18" s="97">
        <v>1.3558251775821029</v>
      </c>
    </row>
    <row r="19" spans="1:9" ht="12.75">
      <c r="A19" s="94" t="s">
        <v>52</v>
      </c>
      <c r="B19" s="96">
        <v>33.62710571021133</v>
      </c>
      <c r="C19" s="96">
        <v>34.80341808311099</v>
      </c>
      <c r="D19" s="96">
        <v>37.182515968557084</v>
      </c>
      <c r="E19" s="96">
        <v>37.460657384584714</v>
      </c>
      <c r="F19" s="96">
        <v>9.805536402721366</v>
      </c>
      <c r="G19" s="96">
        <v>9.159964049019639</v>
      </c>
      <c r="H19" s="96">
        <v>0.44107564441034536</v>
      </c>
      <c r="I19" s="97">
        <v>0.3234668086349554</v>
      </c>
    </row>
    <row r="20" spans="1:9" ht="12.75">
      <c r="A20" s="94" t="s">
        <v>53</v>
      </c>
      <c r="B20" s="96">
        <v>35.44049926631083</v>
      </c>
      <c r="C20" s="96">
        <v>34.93218452689004</v>
      </c>
      <c r="D20" s="96">
        <v>37.69274265678536</v>
      </c>
      <c r="E20" s="96">
        <v>38.24084807076697</v>
      </c>
      <c r="F20" s="96">
        <v>8.372546355812627</v>
      </c>
      <c r="G20" s="96">
        <v>8.23831553872262</v>
      </c>
      <c r="H20" s="96">
        <v>0.299802440451892</v>
      </c>
      <c r="I20" s="97">
        <v>0.26753968640765574</v>
      </c>
    </row>
    <row r="21" spans="1:9" ht="12.75">
      <c r="A21" s="94" t="s">
        <v>54</v>
      </c>
      <c r="B21" s="96">
        <v>40.61179394350799</v>
      </c>
      <c r="C21" s="96">
        <v>40.134607614667814</v>
      </c>
      <c r="D21" s="96">
        <v>36.658522731748576</v>
      </c>
      <c r="E21" s="96">
        <v>37.08171037199166</v>
      </c>
      <c r="F21" s="96">
        <v>8.11170045958026</v>
      </c>
      <c r="G21" s="96">
        <v>8.137587301800588</v>
      </c>
      <c r="H21" s="96">
        <v>0.2856676167345859</v>
      </c>
      <c r="I21" s="97">
        <v>0.30165144223879514</v>
      </c>
    </row>
    <row r="22" spans="1:9" ht="12.75">
      <c r="A22" s="94" t="s">
        <v>62</v>
      </c>
      <c r="B22" s="96">
        <v>5.223473353541181</v>
      </c>
      <c r="C22" s="96">
        <v>4.756370391689375</v>
      </c>
      <c r="D22" s="96">
        <v>70.44727198778799</v>
      </c>
      <c r="E22" s="96">
        <v>71.77093403089533</v>
      </c>
      <c r="F22" s="96">
        <v>18.453811992362024</v>
      </c>
      <c r="G22" s="96">
        <v>18.01028228948405</v>
      </c>
      <c r="H22" s="96">
        <v>0.22428104462491513</v>
      </c>
      <c r="I22" s="97">
        <v>0.17379505779373403</v>
      </c>
    </row>
    <row r="23" spans="1:9" ht="12.75">
      <c r="A23" s="216" t="s">
        <v>344</v>
      </c>
      <c r="B23" s="96">
        <v>3.6045878739369153</v>
      </c>
      <c r="C23" s="96">
        <v>2.788766668328321</v>
      </c>
      <c r="D23" s="96">
        <v>62.70459310026948</v>
      </c>
      <c r="E23" s="96">
        <v>63.57692811223765</v>
      </c>
      <c r="F23" s="96">
        <v>24.49967639744673</v>
      </c>
      <c r="G23" s="96">
        <v>24.175091152475446</v>
      </c>
      <c r="H23" s="96">
        <v>0.4413552482490515</v>
      </c>
      <c r="I23" s="97">
        <v>0.3993816255167916</v>
      </c>
    </row>
    <row r="24" spans="1:9" ht="12.75">
      <c r="A24" s="94" t="s">
        <v>66</v>
      </c>
      <c r="B24" s="96">
        <v>13.941026250650934</v>
      </c>
      <c r="C24" s="96">
        <v>13.044734540343022</v>
      </c>
      <c r="D24" s="96">
        <v>55.64575733139227</v>
      </c>
      <c r="E24" s="96">
        <v>59.35472739134282</v>
      </c>
      <c r="F24" s="96">
        <v>9.891505481161387</v>
      </c>
      <c r="G24" s="96">
        <v>8.770531930241223</v>
      </c>
      <c r="H24" s="96">
        <v>3.0329567020795785</v>
      </c>
      <c r="I24" s="97">
        <v>2.4666557301985748</v>
      </c>
    </row>
    <row r="25" spans="1:9" ht="12.75">
      <c r="A25" s="94" t="s">
        <v>57</v>
      </c>
      <c r="B25" s="96">
        <v>1.8087332659303554</v>
      </c>
      <c r="C25" s="96">
        <v>1.4270590572826574</v>
      </c>
      <c r="D25" s="96">
        <v>67.71164458347691</v>
      </c>
      <c r="E25" s="96">
        <v>69.15164201707773</v>
      </c>
      <c r="F25" s="96">
        <v>26.266329287590327</v>
      </c>
      <c r="G25" s="96">
        <v>25.321665995407365</v>
      </c>
      <c r="H25" s="96">
        <v>0.1898544521363668</v>
      </c>
      <c r="I25" s="97">
        <v>0.1651165141221451</v>
      </c>
    </row>
    <row r="26" spans="1:9" ht="12.75">
      <c r="A26" s="94" t="s">
        <v>67</v>
      </c>
      <c r="B26" s="96">
        <v>1.4352665849505992</v>
      </c>
      <c r="C26" s="96">
        <v>1.4224961602768806</v>
      </c>
      <c r="D26" s="96">
        <v>75.73162563983932</v>
      </c>
      <c r="E26" s="96">
        <v>75.22415069157489</v>
      </c>
      <c r="F26" s="96">
        <v>19.321683674307163</v>
      </c>
      <c r="G26" s="96">
        <v>19.438109806141178</v>
      </c>
      <c r="H26" s="96">
        <v>0.12275978520894044</v>
      </c>
      <c r="I26" s="97">
        <v>0.13824523402582478</v>
      </c>
    </row>
    <row r="27" spans="1:9" ht="12.75">
      <c r="A27" s="94" t="s">
        <v>59</v>
      </c>
      <c r="B27" s="96">
        <v>4.005387584609358</v>
      </c>
      <c r="C27" s="96">
        <v>4.03556629444796</v>
      </c>
      <c r="D27" s="96">
        <v>68.63713362322062</v>
      </c>
      <c r="E27" s="96">
        <v>68.34190118846816</v>
      </c>
      <c r="F27" s="96">
        <v>19.729457897405915</v>
      </c>
      <c r="G27" s="96">
        <v>19.962497959673133</v>
      </c>
      <c r="H27" s="96">
        <v>0.32364167793471066</v>
      </c>
      <c r="I27" s="97">
        <v>0.3084567437095903</v>
      </c>
    </row>
    <row r="28" spans="1:9" ht="12.75">
      <c r="A28" s="94" t="s">
        <v>68</v>
      </c>
      <c r="B28" s="96">
        <v>1.7021267563448037</v>
      </c>
      <c r="C28" s="96">
        <v>1.4315096118827932</v>
      </c>
      <c r="D28" s="96">
        <v>71.77713958769047</v>
      </c>
      <c r="E28" s="96">
        <v>72.86289082268685</v>
      </c>
      <c r="F28" s="96">
        <v>21.9163987318245</v>
      </c>
      <c r="G28" s="96">
        <v>21.133406027733653</v>
      </c>
      <c r="H28" s="96">
        <v>0.2377387565500337</v>
      </c>
      <c r="I28" s="97">
        <v>0.2624945950438328</v>
      </c>
    </row>
    <row r="29" spans="1:9" ht="12.75">
      <c r="A29" s="94"/>
      <c r="B29" s="96"/>
      <c r="C29" s="96"/>
      <c r="D29" s="96"/>
      <c r="E29" s="96"/>
      <c r="F29" s="96"/>
      <c r="G29" s="96"/>
      <c r="H29" s="96"/>
      <c r="I29" s="97"/>
    </row>
    <row r="30" spans="1:9" ht="15.75" customHeight="1" thickBot="1">
      <c r="A30" s="299" t="s">
        <v>69</v>
      </c>
      <c r="B30" s="292">
        <v>22.725880009265357</v>
      </c>
      <c r="C30" s="292">
        <v>22.060614859922538</v>
      </c>
      <c r="D30" s="292">
        <v>53.63032977544805</v>
      </c>
      <c r="E30" s="292">
        <v>54.63570865598023</v>
      </c>
      <c r="F30" s="292">
        <v>14.527736228616059</v>
      </c>
      <c r="G30" s="292">
        <v>14.292396759085063</v>
      </c>
      <c r="H30" s="292">
        <v>0.273969984990125</v>
      </c>
      <c r="I30" s="293">
        <v>0.2524166364365887</v>
      </c>
    </row>
    <row r="31" spans="1:9" ht="12.75" customHeight="1">
      <c r="A31" s="217" t="s">
        <v>122</v>
      </c>
      <c r="B31" s="218"/>
      <c r="C31" s="217"/>
      <c r="D31" s="217"/>
      <c r="E31" s="187"/>
      <c r="F31" s="187"/>
      <c r="G31" s="187"/>
      <c r="H31" s="187"/>
      <c r="I31" s="187"/>
    </row>
    <row r="32" spans="1:9" ht="12.75" customHeight="1">
      <c r="A32" s="33"/>
      <c r="B32" s="33"/>
      <c r="C32" s="33"/>
      <c r="D32" s="33"/>
      <c r="E32" s="33"/>
      <c r="F32" s="33"/>
      <c r="G32" s="33"/>
      <c r="H32" s="33"/>
      <c r="I32" s="33"/>
    </row>
    <row r="33" spans="1:9" ht="12.75" customHeight="1" thickBot="1">
      <c r="A33" s="206"/>
      <c r="B33" s="206"/>
      <c r="C33" s="206"/>
      <c r="D33" s="206"/>
      <c r="E33" s="206"/>
      <c r="F33" s="206"/>
      <c r="G33" s="206"/>
      <c r="H33" s="206"/>
      <c r="I33" s="206"/>
    </row>
    <row r="34" spans="1:9" ht="12.75">
      <c r="A34" s="222"/>
      <c r="B34" s="390" t="s">
        <v>115</v>
      </c>
      <c r="C34" s="354"/>
      <c r="D34" s="354"/>
      <c r="E34" s="354"/>
      <c r="F34" s="354"/>
      <c r="G34" s="354"/>
      <c r="H34" s="354"/>
      <c r="I34" s="354"/>
    </row>
    <row r="35" spans="1:9" ht="12.75">
      <c r="A35" s="146" t="s">
        <v>61</v>
      </c>
      <c r="B35" s="507" t="s">
        <v>70</v>
      </c>
      <c r="C35" s="508"/>
      <c r="D35" s="509" t="s">
        <v>71</v>
      </c>
      <c r="E35" s="510"/>
      <c r="F35" s="512" t="s">
        <v>188</v>
      </c>
      <c r="G35" s="513"/>
      <c r="H35" s="507" t="s">
        <v>72</v>
      </c>
      <c r="I35" s="511"/>
    </row>
    <row r="36" spans="1:9" ht="12.75">
      <c r="A36" s="226"/>
      <c r="B36" s="504" t="s">
        <v>186</v>
      </c>
      <c r="C36" s="505"/>
      <c r="D36" s="504" t="s">
        <v>187</v>
      </c>
      <c r="E36" s="505"/>
      <c r="F36" s="358"/>
      <c r="G36" s="360"/>
      <c r="H36" s="504" t="s">
        <v>189</v>
      </c>
      <c r="I36" s="506"/>
    </row>
    <row r="37" spans="1:9" ht="13.5" thickBot="1">
      <c r="A37" s="147"/>
      <c r="B37" s="118">
        <v>2012</v>
      </c>
      <c r="C37" s="118">
        <v>2013</v>
      </c>
      <c r="D37" s="118">
        <v>2012</v>
      </c>
      <c r="E37" s="118">
        <v>2013</v>
      </c>
      <c r="F37" s="118">
        <v>2012</v>
      </c>
      <c r="G37" s="118">
        <v>2013</v>
      </c>
      <c r="H37" s="118">
        <v>2012</v>
      </c>
      <c r="I37" s="203">
        <v>2013</v>
      </c>
    </row>
    <row r="38" spans="1:9" ht="12.75">
      <c r="A38" s="90" t="s">
        <v>42</v>
      </c>
      <c r="B38" s="92">
        <v>1.220318895232553</v>
      </c>
      <c r="C38" s="92">
        <v>1.15376381988548</v>
      </c>
      <c r="D38" s="92">
        <v>1.1143920443140645</v>
      </c>
      <c r="E38" s="92">
        <v>1.4862330016408694</v>
      </c>
      <c r="F38" s="92">
        <v>9.135458064362947</v>
      </c>
      <c r="G38" s="92">
        <v>9.974892688404935</v>
      </c>
      <c r="H38" s="92">
        <v>7.7152851082515435</v>
      </c>
      <c r="I38" s="93">
        <v>7.812566304480677</v>
      </c>
    </row>
    <row r="39" spans="1:9" ht="12.75">
      <c r="A39" s="94" t="s">
        <v>43</v>
      </c>
      <c r="B39" s="96">
        <v>0.2925317389480051</v>
      </c>
      <c r="C39" s="96">
        <v>0.2780340676531112</v>
      </c>
      <c r="D39" s="96">
        <v>0.15164611366199618</v>
      </c>
      <c r="E39" s="96">
        <v>0.1646122805754355</v>
      </c>
      <c r="F39" s="96">
        <v>2.399822637492038</v>
      </c>
      <c r="G39" s="96">
        <v>2.350841145612664</v>
      </c>
      <c r="H39" s="96">
        <v>6.20733169472994</v>
      </c>
      <c r="I39" s="97">
        <v>5.902924027656195</v>
      </c>
    </row>
    <row r="40" spans="1:9" ht="12.75">
      <c r="A40" s="94" t="s">
        <v>63</v>
      </c>
      <c r="B40" s="96">
        <v>0.3722319326728577</v>
      </c>
      <c r="C40" s="96">
        <v>0.3759638766490339</v>
      </c>
      <c r="D40" s="96">
        <v>0.7592809457341577</v>
      </c>
      <c r="E40" s="96">
        <v>0.8312268157175494</v>
      </c>
      <c r="F40" s="96">
        <v>0.44492957808286715</v>
      </c>
      <c r="G40" s="96">
        <v>0.5262487656566676</v>
      </c>
      <c r="H40" s="96">
        <v>3.2639745093375847</v>
      </c>
      <c r="I40" s="97">
        <v>3.029855860690723</v>
      </c>
    </row>
    <row r="41" spans="1:9" ht="12.75">
      <c r="A41" s="94" t="s">
        <v>44</v>
      </c>
      <c r="B41" s="96">
        <v>0.01291746287621572</v>
      </c>
      <c r="C41" s="96">
        <v>0.007332353355226862</v>
      </c>
      <c r="D41" s="96">
        <v>0.5088139144256753</v>
      </c>
      <c r="E41" s="96">
        <v>0.5162805748157218</v>
      </c>
      <c r="F41" s="96">
        <v>0.761839401377321</v>
      </c>
      <c r="G41" s="96">
        <v>0.7108217943147529</v>
      </c>
      <c r="H41" s="96">
        <v>3.9648243787384483</v>
      </c>
      <c r="I41" s="97">
        <v>3.9149451042325</v>
      </c>
    </row>
    <row r="42" spans="1:9" ht="12.75">
      <c r="A42" s="94" t="s">
        <v>64</v>
      </c>
      <c r="B42" s="96">
        <v>0.21466308868074635</v>
      </c>
      <c r="C42" s="96">
        <v>0.21607282162532954</v>
      </c>
      <c r="D42" s="96">
        <v>0.48927631765979174</v>
      </c>
      <c r="E42" s="96">
        <v>0.414179770849284</v>
      </c>
      <c r="F42" s="96">
        <v>0.06426013586579617</v>
      </c>
      <c r="G42" s="96">
        <v>0.05222682251673781</v>
      </c>
      <c r="H42" s="96">
        <v>3.9312710264965425</v>
      </c>
      <c r="I42" s="97">
        <v>3.8794175275914147</v>
      </c>
    </row>
    <row r="43" spans="1:9" ht="12.75">
      <c r="A43" s="94" t="s">
        <v>46</v>
      </c>
      <c r="B43" s="96">
        <v>0.21748822371993093</v>
      </c>
      <c r="C43" s="96">
        <v>0.19948789439791428</v>
      </c>
      <c r="D43" s="96">
        <v>3.1551134717128804</v>
      </c>
      <c r="E43" s="96">
        <v>3.19279685727476</v>
      </c>
      <c r="F43" s="96">
        <v>0.14569347824271744</v>
      </c>
      <c r="G43" s="96">
        <v>0.15966187994353978</v>
      </c>
      <c r="H43" s="96">
        <v>3.026507742753971</v>
      </c>
      <c r="I43" s="97">
        <v>2.8917076997964397</v>
      </c>
    </row>
    <row r="44" spans="1:9" ht="12.75">
      <c r="A44" s="94" t="s">
        <v>65</v>
      </c>
      <c r="B44" s="96">
        <v>0.29918913799229524</v>
      </c>
      <c r="C44" s="96">
        <v>0.28645544240604204</v>
      </c>
      <c r="D44" s="96">
        <v>0.2727489461076044</v>
      </c>
      <c r="E44" s="96">
        <v>0.32692225263853325</v>
      </c>
      <c r="F44" s="96">
        <v>0.10225736836295599</v>
      </c>
      <c r="G44" s="96">
        <v>0.05339608708531269</v>
      </c>
      <c r="H44" s="96">
        <v>4.578411931825702</v>
      </c>
      <c r="I44" s="97">
        <v>4.48053196565873</v>
      </c>
    </row>
    <row r="45" spans="1:9" ht="12.75">
      <c r="A45" s="94" t="s">
        <v>47</v>
      </c>
      <c r="B45" s="96">
        <v>0.025586250334235894</v>
      </c>
      <c r="C45" s="96">
        <v>0.037246242433344394</v>
      </c>
      <c r="D45" s="96">
        <v>1.5406596768543377</v>
      </c>
      <c r="E45" s="96">
        <v>1.1140246455415157</v>
      </c>
      <c r="F45" s="96">
        <v>0.013091148820404986</v>
      </c>
      <c r="G45" s="96">
        <v>0.004384295696871358</v>
      </c>
      <c r="H45" s="96">
        <v>4.7867445473662364</v>
      </c>
      <c r="I45" s="97">
        <v>4.51843307419908</v>
      </c>
    </row>
    <row r="46" spans="1:9" ht="12.75">
      <c r="A46" s="94" t="s">
        <v>31</v>
      </c>
      <c r="B46" s="96">
        <v>0.016418410106705906</v>
      </c>
      <c r="C46" s="96">
        <v>0.04767556158349663</v>
      </c>
      <c r="D46" s="96">
        <v>0.023763698946263716</v>
      </c>
      <c r="E46" s="96">
        <v>0.049210542350390726</v>
      </c>
      <c r="F46" s="96">
        <v>0.0008233333630211256</v>
      </c>
      <c r="G46" s="96">
        <v>0.009900306396629907</v>
      </c>
      <c r="H46" s="96">
        <v>5.3537494061365525</v>
      </c>
      <c r="I46" s="97">
        <v>5.05743983847229</v>
      </c>
    </row>
    <row r="47" spans="1:9" ht="12.75">
      <c r="A47" s="94" t="s">
        <v>49</v>
      </c>
      <c r="B47" s="96">
        <v>1.8956768495709226</v>
      </c>
      <c r="C47" s="96">
        <v>1.7957677761212751</v>
      </c>
      <c r="D47" s="96">
        <v>0.2569044730068998</v>
      </c>
      <c r="E47" s="96">
        <v>0.3446137538507503</v>
      </c>
      <c r="F47" s="96">
        <v>2.1817075767540945</v>
      </c>
      <c r="G47" s="96">
        <v>2.5408797291235583</v>
      </c>
      <c r="H47" s="96">
        <v>5.0846037633554015</v>
      </c>
      <c r="I47" s="97">
        <v>4.8239742894407645</v>
      </c>
    </row>
    <row r="48" spans="1:9" ht="12.75">
      <c r="A48" s="94" t="s">
        <v>50</v>
      </c>
      <c r="B48" s="96">
        <v>0.07967789250057535</v>
      </c>
      <c r="C48" s="96">
        <v>0.03948181990542173</v>
      </c>
      <c r="D48" s="96">
        <v>0.35056793935048425</v>
      </c>
      <c r="E48" s="96">
        <v>0.35163297475069183</v>
      </c>
      <c r="F48" s="96">
        <v>1.2261285996263471</v>
      </c>
      <c r="G48" s="96">
        <v>0.6451009896845253</v>
      </c>
      <c r="H48" s="96">
        <v>6.3311559903197745</v>
      </c>
      <c r="I48" s="97">
        <v>5.403030943982884</v>
      </c>
    </row>
    <row r="49" spans="1:9" ht="12.75">
      <c r="A49" s="94" t="s">
        <v>52</v>
      </c>
      <c r="B49" s="96">
        <v>3.85851870693866</v>
      </c>
      <c r="C49" s="96">
        <v>4.174405435726695</v>
      </c>
      <c r="D49" s="96">
        <v>0.4885443737310437</v>
      </c>
      <c r="E49" s="96">
        <v>0.5050760959845991</v>
      </c>
      <c r="F49" s="96">
        <v>8.666611796115394</v>
      </c>
      <c r="G49" s="96">
        <v>7.895150888537164</v>
      </c>
      <c r="H49" s="96">
        <v>5.930092643869598</v>
      </c>
      <c r="I49" s="97">
        <v>5.677856338103648</v>
      </c>
    </row>
    <row r="50" spans="1:9" ht="12.75">
      <c r="A50" s="94" t="s">
        <v>53</v>
      </c>
      <c r="B50" s="96">
        <v>4.710983516784668</v>
      </c>
      <c r="C50" s="96">
        <v>4.702737484096706</v>
      </c>
      <c r="D50" s="96">
        <v>0.16135761015024533</v>
      </c>
      <c r="E50" s="96">
        <v>0.20827776454344893</v>
      </c>
      <c r="F50" s="96">
        <v>9.94918921258024</v>
      </c>
      <c r="G50" s="96">
        <v>10.088017761698016</v>
      </c>
      <c r="H50" s="96">
        <v>3.3728812930240206</v>
      </c>
      <c r="I50" s="97">
        <v>3.3220819904019976</v>
      </c>
    </row>
    <row r="51" spans="1:9" ht="12.75">
      <c r="A51" s="94" t="s">
        <v>54</v>
      </c>
      <c r="B51" s="96">
        <v>4.945848895741224</v>
      </c>
      <c r="C51" s="96">
        <v>4.910326108295953</v>
      </c>
      <c r="D51" s="96">
        <v>0.2686625222276961</v>
      </c>
      <c r="E51" s="96">
        <v>0.29379033999973947</v>
      </c>
      <c r="F51" s="96">
        <v>5.477262105597873</v>
      </c>
      <c r="G51" s="96">
        <v>5.5836077985432935</v>
      </c>
      <c r="H51" s="96">
        <v>3.6405436061143694</v>
      </c>
      <c r="I51" s="97">
        <v>3.556720902699169</v>
      </c>
    </row>
    <row r="52" spans="1:9" ht="12.75">
      <c r="A52" s="94" t="s">
        <v>62</v>
      </c>
      <c r="B52" s="96">
        <v>0.129494671668739</v>
      </c>
      <c r="C52" s="96">
        <v>0.09814997272262586</v>
      </c>
      <c r="D52" s="96">
        <v>1.162261840645498</v>
      </c>
      <c r="E52" s="96">
        <v>0.8765564672604644</v>
      </c>
      <c r="F52" s="96">
        <v>0.43542969323156533</v>
      </c>
      <c r="G52" s="96">
        <v>0.41213679337844533</v>
      </c>
      <c r="H52" s="96">
        <v>3.923976203825664</v>
      </c>
      <c r="I52" s="97">
        <v>3.901773940172378</v>
      </c>
    </row>
    <row r="53" spans="1:9" ht="14.25">
      <c r="A53" s="216" t="s">
        <v>94</v>
      </c>
      <c r="B53" s="96">
        <v>0.03320279017294188</v>
      </c>
      <c r="C53" s="96">
        <v>0.02134906353088787</v>
      </c>
      <c r="D53" s="96">
        <v>0.6566684581423312</v>
      </c>
      <c r="E53" s="96">
        <v>1.4287724699276798</v>
      </c>
      <c r="F53" s="96">
        <v>0.009752730680058224</v>
      </c>
      <c r="G53" s="96">
        <v>0.0037894656816253344</v>
      </c>
      <c r="H53" s="96">
        <v>8.050170015179665</v>
      </c>
      <c r="I53" s="97">
        <v>7.605926738558668</v>
      </c>
    </row>
    <row r="54" spans="1:9" ht="12.75">
      <c r="A54" s="94" t="s">
        <v>66</v>
      </c>
      <c r="B54" s="96">
        <v>0.1705371593402428</v>
      </c>
      <c r="C54" s="96">
        <v>0.1721586423630577</v>
      </c>
      <c r="D54" s="96">
        <v>2.024385527451644</v>
      </c>
      <c r="E54" s="96">
        <v>1.834554669355851</v>
      </c>
      <c r="F54" s="96">
        <v>3.2229121860339416</v>
      </c>
      <c r="G54" s="96">
        <v>1.7826600578110747</v>
      </c>
      <c r="H54" s="96">
        <v>12.070923486123341</v>
      </c>
      <c r="I54" s="97">
        <v>12.573979771358642</v>
      </c>
    </row>
    <row r="55" spans="1:9" ht="12.75">
      <c r="A55" s="94" t="s">
        <v>57</v>
      </c>
      <c r="B55" s="96">
        <v>0.0017687205598619596</v>
      </c>
      <c r="C55" s="96">
        <v>0.004798227362523727</v>
      </c>
      <c r="D55" s="96">
        <v>0.26728281617624183</v>
      </c>
      <c r="E55" s="96">
        <v>0.26207632031218525</v>
      </c>
      <c r="F55" s="96">
        <v>0.01480672197793471</v>
      </c>
      <c r="G55" s="96">
        <v>0.006525922701918234</v>
      </c>
      <c r="H55" s="96">
        <v>3.7395773643912604</v>
      </c>
      <c r="I55" s="97">
        <v>3.661115428851341</v>
      </c>
    </row>
    <row r="56" spans="1:9" ht="12.75">
      <c r="A56" s="94" t="s">
        <v>67</v>
      </c>
      <c r="B56" s="96">
        <v>0.009059194585659663</v>
      </c>
      <c r="C56" s="96">
        <v>0.004251850653173809</v>
      </c>
      <c r="D56" s="96">
        <v>0.08236852859254574</v>
      </c>
      <c r="E56" s="96">
        <v>0.07041239455481782</v>
      </c>
      <c r="F56" s="96">
        <v>0.0031516972490293863</v>
      </c>
      <c r="G56" s="96">
        <v>0.0041293391976288995</v>
      </c>
      <c r="H56" s="96">
        <v>3.294081442011125</v>
      </c>
      <c r="I56" s="97">
        <v>3.6982030636629726</v>
      </c>
    </row>
    <row r="57" spans="1:9" ht="12.75">
      <c r="A57" s="94" t="s">
        <v>59</v>
      </c>
      <c r="B57" s="96">
        <v>0.033666387448351695</v>
      </c>
      <c r="C57" s="96">
        <v>0.017285293474844348</v>
      </c>
      <c r="D57" s="96">
        <v>2.1209663744486016</v>
      </c>
      <c r="E57" s="96">
        <v>2.2914324954573533</v>
      </c>
      <c r="F57" s="96">
        <v>0.01838914748498878</v>
      </c>
      <c r="G57" s="96">
        <v>0.04939065692158842</v>
      </c>
      <c r="H57" s="96">
        <v>5.131355617445588</v>
      </c>
      <c r="I57" s="97">
        <v>4.993464565491572</v>
      </c>
    </row>
    <row r="58" spans="1:9" ht="12.75">
      <c r="A58" s="94" t="s">
        <v>68</v>
      </c>
      <c r="B58" s="96">
        <v>0.010423750937594553</v>
      </c>
      <c r="C58" s="96">
        <v>0.015959938925178267</v>
      </c>
      <c r="D58" s="96">
        <v>0.1397623858341878</v>
      </c>
      <c r="E58" s="96">
        <v>0.10863567236627499</v>
      </c>
      <c r="F58" s="96">
        <v>0.005947676128626048</v>
      </c>
      <c r="G58" s="96">
        <v>0.003073613134170786</v>
      </c>
      <c r="H58" s="96">
        <v>4.210463080467256</v>
      </c>
      <c r="I58" s="97">
        <v>4.182030348219597</v>
      </c>
    </row>
    <row r="59" spans="1:9" ht="12.75">
      <c r="A59" s="94"/>
      <c r="B59" s="96"/>
      <c r="C59" s="96"/>
      <c r="D59" s="96"/>
      <c r="E59" s="96"/>
      <c r="F59" s="96"/>
      <c r="G59" s="96"/>
      <c r="H59" s="96"/>
      <c r="I59" s="97"/>
    </row>
    <row r="60" spans="1:9" ht="13.5" thickBot="1">
      <c r="A60" s="299" t="s">
        <v>69</v>
      </c>
      <c r="B60" s="292">
        <v>1.0590112330864165</v>
      </c>
      <c r="C60" s="292">
        <v>1.0681788964452223</v>
      </c>
      <c r="D60" s="292">
        <v>0.661639786874754</v>
      </c>
      <c r="E60" s="292">
        <v>0.6675814795163859</v>
      </c>
      <c r="F60" s="292">
        <v>2.142677580705368</v>
      </c>
      <c r="G60" s="292">
        <v>2.249628904630703</v>
      </c>
      <c r="H60" s="292">
        <v>4.97875662664499</v>
      </c>
      <c r="I60" s="293">
        <v>4.773474989066459</v>
      </c>
    </row>
    <row r="61" spans="1:9" ht="14.25">
      <c r="A61" s="219" t="s">
        <v>142</v>
      </c>
      <c r="B61" s="217"/>
      <c r="C61" s="220"/>
      <c r="D61" s="217"/>
      <c r="E61" s="221"/>
      <c r="F61" s="187"/>
      <c r="G61" s="221"/>
      <c r="H61" s="187"/>
      <c r="I61" s="187"/>
    </row>
    <row r="62" spans="1:7" ht="12.75">
      <c r="A62" s="59" t="s">
        <v>121</v>
      </c>
      <c r="B62" s="59"/>
      <c r="C62" s="59"/>
      <c r="D62" s="59"/>
      <c r="E62" s="33"/>
      <c r="F62" s="33"/>
      <c r="G62" s="33"/>
    </row>
  </sheetData>
  <mergeCells count="16">
    <mergeCell ref="A1:I1"/>
    <mergeCell ref="B6:C6"/>
    <mergeCell ref="D6:E6"/>
    <mergeCell ref="F6:G6"/>
    <mergeCell ref="H6:I6"/>
    <mergeCell ref="A3:I3"/>
    <mergeCell ref="B5:I5"/>
    <mergeCell ref="A4:I4"/>
    <mergeCell ref="B34:I34"/>
    <mergeCell ref="B36:C36"/>
    <mergeCell ref="D36:E36"/>
    <mergeCell ref="H36:I36"/>
    <mergeCell ref="B35:C35"/>
    <mergeCell ref="D35:E35"/>
    <mergeCell ref="H35:I35"/>
    <mergeCell ref="F35:G3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50"/>
  <sheetViews>
    <sheetView showGridLines="0" view="pageBreakPreview" zoomScale="75" zoomScaleNormal="75" zoomScaleSheetLayoutView="75" workbookViewId="0" topLeftCell="A4">
      <selection activeCell="B28" sqref="B28"/>
    </sheetView>
  </sheetViews>
  <sheetFormatPr defaultColWidth="11.421875" defaultRowHeight="12.75"/>
  <cols>
    <col min="1" max="1" width="63.7109375" style="9" customWidth="1"/>
    <col min="2" max="2" width="18.28125" style="12" customWidth="1"/>
    <col min="3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79" t="s">
        <v>170</v>
      </c>
      <c r="B1" s="379"/>
      <c r="C1" s="379"/>
      <c r="D1" s="379"/>
      <c r="E1" s="379"/>
      <c r="F1" s="379"/>
      <c r="G1" s="26"/>
      <c r="H1" s="14"/>
      <c r="I1" s="54"/>
      <c r="K1" s="54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11" ht="15" customHeight="1">
      <c r="A3" s="389" t="s">
        <v>388</v>
      </c>
      <c r="B3" s="389"/>
      <c r="C3" s="389"/>
      <c r="D3" s="389"/>
      <c r="E3" s="389"/>
      <c r="F3" s="389"/>
      <c r="G3" s="53"/>
      <c r="H3" s="61"/>
      <c r="J3" s="14"/>
      <c r="K3" s="9"/>
    </row>
    <row r="4" spans="1:8" ht="13.5" thickBot="1">
      <c r="A4" s="110"/>
      <c r="B4" s="111"/>
      <c r="C4" s="111"/>
      <c r="D4" s="111"/>
      <c r="E4" s="111"/>
      <c r="F4" s="200"/>
      <c r="G4" s="228"/>
      <c r="H4" s="231"/>
    </row>
    <row r="5" spans="1:8" ht="24" customHeight="1">
      <c r="A5" s="380" t="s">
        <v>21</v>
      </c>
      <c r="B5" s="387" t="s">
        <v>1</v>
      </c>
      <c r="C5" s="388"/>
      <c r="D5" s="387" t="s">
        <v>2</v>
      </c>
      <c r="E5" s="388" t="s">
        <v>2</v>
      </c>
      <c r="F5" s="346" t="s">
        <v>126</v>
      </c>
      <c r="G5" s="227"/>
      <c r="H5" s="230"/>
    </row>
    <row r="6" spans="1:8" ht="12.75" customHeight="1">
      <c r="A6" s="381"/>
      <c r="B6" s="385" t="s">
        <v>3</v>
      </c>
      <c r="C6" s="377" t="s">
        <v>138</v>
      </c>
      <c r="D6" s="385" t="s">
        <v>3</v>
      </c>
      <c r="E6" s="377" t="s">
        <v>138</v>
      </c>
      <c r="F6" s="347" t="s">
        <v>125</v>
      </c>
      <c r="G6" s="227"/>
      <c r="H6" s="230"/>
    </row>
    <row r="7" spans="1:8" ht="12.75" customHeight="1" thickBot="1">
      <c r="A7" s="382"/>
      <c r="B7" s="386"/>
      <c r="C7" s="378"/>
      <c r="D7" s="386"/>
      <c r="E7" s="378"/>
      <c r="F7" s="348" t="s">
        <v>146</v>
      </c>
      <c r="G7" s="227"/>
      <c r="H7" s="230"/>
    </row>
    <row r="8" spans="1:10" ht="12.75" customHeight="1">
      <c r="A8" s="187" t="s">
        <v>237</v>
      </c>
      <c r="B8" s="235">
        <v>4036</v>
      </c>
      <c r="C8" s="92">
        <f>(B8/$B$22)*100</f>
        <v>14.047544464167624</v>
      </c>
      <c r="D8" s="235">
        <v>4737</v>
      </c>
      <c r="E8" s="92">
        <f>(D8/$D$22)*100</f>
        <v>14.188582040376204</v>
      </c>
      <c r="F8" s="237">
        <v>15.743968549986281</v>
      </c>
      <c r="G8" s="228"/>
      <c r="H8" s="230"/>
      <c r="J8" s="14"/>
    </row>
    <row r="9" spans="1:10" ht="12.75" customHeight="1">
      <c r="A9" s="33" t="s">
        <v>238</v>
      </c>
      <c r="B9" s="236">
        <v>655</v>
      </c>
      <c r="C9" s="96">
        <f aca="true" t="shared" si="0" ref="C9:C20">(B9/$B$22)*100</f>
        <v>2.279767498520761</v>
      </c>
      <c r="D9" s="236">
        <v>830</v>
      </c>
      <c r="E9" s="96">
        <f aca="true" t="shared" si="1" ref="E9:E20">(D9/$D$22)*100</f>
        <v>2.4860720062301565</v>
      </c>
      <c r="F9" s="238">
        <v>3.07495424536984</v>
      </c>
      <c r="G9" s="229"/>
      <c r="H9" s="230"/>
      <c r="J9" s="14"/>
    </row>
    <row r="10" spans="1:10" ht="12.75" customHeight="1">
      <c r="A10" s="33" t="s">
        <v>239</v>
      </c>
      <c r="B10" s="236">
        <v>1358</v>
      </c>
      <c r="C10" s="96">
        <f t="shared" si="0"/>
        <v>4.7266019282308305</v>
      </c>
      <c r="D10" s="236">
        <v>1639</v>
      </c>
      <c r="E10" s="96">
        <f t="shared" si="1"/>
        <v>4.909243395435213</v>
      </c>
      <c r="F10" s="238">
        <v>9.555372652796155</v>
      </c>
      <c r="G10" s="229"/>
      <c r="H10" s="230"/>
      <c r="J10" s="14"/>
    </row>
    <row r="11" spans="1:10" ht="12.75" customHeight="1">
      <c r="A11" s="33" t="s">
        <v>240</v>
      </c>
      <c r="B11" s="236">
        <v>1610</v>
      </c>
      <c r="C11" s="96">
        <f t="shared" si="0"/>
        <v>5.603703316974697</v>
      </c>
      <c r="D11" s="236">
        <v>1836</v>
      </c>
      <c r="E11" s="96">
        <f t="shared" si="1"/>
        <v>5.4993110884802014</v>
      </c>
      <c r="F11" s="238">
        <v>8.85431100646295</v>
      </c>
      <c r="G11" s="228"/>
      <c r="H11" s="230"/>
      <c r="J11" s="14"/>
    </row>
    <row r="12" spans="1:10" ht="12.75" customHeight="1">
      <c r="A12" s="33" t="s">
        <v>241</v>
      </c>
      <c r="B12" s="236">
        <v>1550</v>
      </c>
      <c r="C12" s="96">
        <f t="shared" si="0"/>
        <v>5.394869652988062</v>
      </c>
      <c r="D12" s="236">
        <v>1771</v>
      </c>
      <c r="E12" s="96">
        <f t="shared" si="1"/>
        <v>5.304618702450129</v>
      </c>
      <c r="F12" s="238">
        <v>9.206317785441172</v>
      </c>
      <c r="G12" s="228"/>
      <c r="H12" s="230"/>
      <c r="J12" s="14"/>
    </row>
    <row r="13" spans="1:10" ht="12.75" customHeight="1">
      <c r="A13" s="33" t="s">
        <v>242</v>
      </c>
      <c r="B13" s="236">
        <v>517</v>
      </c>
      <c r="C13" s="96">
        <f t="shared" si="0"/>
        <v>1.7994500713515018</v>
      </c>
      <c r="D13" s="236">
        <v>613</v>
      </c>
      <c r="E13" s="96">
        <f t="shared" si="1"/>
        <v>1.8360989636374527</v>
      </c>
      <c r="F13" s="238">
        <v>3.3897322095232143</v>
      </c>
      <c r="G13" s="228"/>
      <c r="H13" s="230"/>
      <c r="J13" s="14"/>
    </row>
    <row r="14" spans="1:10" ht="12.75" customHeight="1">
      <c r="A14" s="33" t="s">
        <v>243</v>
      </c>
      <c r="B14" s="236">
        <v>10558</v>
      </c>
      <c r="C14" s="96">
        <f t="shared" si="0"/>
        <v>36.74776373951481</v>
      </c>
      <c r="D14" s="236">
        <v>11872</v>
      </c>
      <c r="E14" s="96">
        <f t="shared" si="1"/>
        <v>35.559815491523395</v>
      </c>
      <c r="F14" s="238">
        <v>10.311964966018287</v>
      </c>
      <c r="G14" s="228"/>
      <c r="H14" s="230"/>
      <c r="J14" s="14"/>
    </row>
    <row r="15" spans="1:10" ht="12.75" customHeight="1">
      <c r="A15" s="33" t="s">
        <v>244</v>
      </c>
      <c r="B15" s="236">
        <v>726</v>
      </c>
      <c r="C15" s="96">
        <f t="shared" si="0"/>
        <v>2.526887334238279</v>
      </c>
      <c r="D15" s="236">
        <v>863</v>
      </c>
      <c r="E15" s="96">
        <f t="shared" si="1"/>
        <v>2.5849158329838855</v>
      </c>
      <c r="F15" s="238">
        <v>3.3682006188595897</v>
      </c>
      <c r="G15" s="228"/>
      <c r="H15" s="230"/>
      <c r="J15" s="14"/>
    </row>
    <row r="16" spans="1:10" ht="12.75" customHeight="1">
      <c r="A16" s="33" t="s">
        <v>111</v>
      </c>
      <c r="B16" s="236">
        <v>1911</v>
      </c>
      <c r="C16" s="96">
        <f t="shared" si="0"/>
        <v>6.6513521979743135</v>
      </c>
      <c r="D16" s="236">
        <v>2286</v>
      </c>
      <c r="E16" s="96">
        <f t="shared" si="1"/>
        <v>6.84718145330378</v>
      </c>
      <c r="F16" s="238">
        <v>10.155617835102744</v>
      </c>
      <c r="G16" s="29"/>
      <c r="H16" s="14"/>
      <c r="J16" s="14"/>
    </row>
    <row r="17" spans="1:10" ht="12.75" customHeight="1">
      <c r="A17" s="33" t="s">
        <v>245</v>
      </c>
      <c r="B17" s="236">
        <v>833</v>
      </c>
      <c r="C17" s="96">
        <f t="shared" si="0"/>
        <v>2.8993073683477775</v>
      </c>
      <c r="D17" s="236">
        <v>1053</v>
      </c>
      <c r="E17" s="96">
        <f t="shared" si="1"/>
        <v>3.154016653687174</v>
      </c>
      <c r="F17" s="238">
        <v>5.015436761370937</v>
      </c>
      <c r="G17" s="29"/>
      <c r="H17" s="14"/>
      <c r="J17" s="14"/>
    </row>
    <row r="18" spans="1:10" ht="12.75" customHeight="1">
      <c r="A18" s="33" t="s">
        <v>246</v>
      </c>
      <c r="B18" s="236">
        <v>4036</v>
      </c>
      <c r="C18" s="96">
        <f t="shared" si="0"/>
        <v>14.047544464167624</v>
      </c>
      <c r="D18" s="236">
        <v>4722</v>
      </c>
      <c r="E18" s="96">
        <f t="shared" si="1"/>
        <v>14.14365302821542</v>
      </c>
      <c r="F18" s="238">
        <v>10.154506527197524</v>
      </c>
      <c r="H18" s="14"/>
      <c r="J18" s="14"/>
    </row>
    <row r="19" spans="1:10" ht="12.75" customHeight="1">
      <c r="A19" s="33" t="s">
        <v>58</v>
      </c>
      <c r="B19" s="236">
        <v>612</v>
      </c>
      <c r="C19" s="96">
        <f t="shared" si="0"/>
        <v>2.1301033726636733</v>
      </c>
      <c r="D19" s="236">
        <v>733</v>
      </c>
      <c r="E19" s="96">
        <f t="shared" si="1"/>
        <v>2.1955310609237406</v>
      </c>
      <c r="F19" s="238">
        <v>7.142723190564997</v>
      </c>
      <c r="H19" s="14"/>
      <c r="J19" s="14"/>
    </row>
    <row r="20" spans="1:10" ht="12.75" customHeight="1">
      <c r="A20" s="33" t="s">
        <v>247</v>
      </c>
      <c r="B20" s="236">
        <v>329</v>
      </c>
      <c r="C20" s="96">
        <f t="shared" si="0"/>
        <v>1.1451045908600466</v>
      </c>
      <c r="D20" s="236">
        <v>431</v>
      </c>
      <c r="E20" s="96">
        <f t="shared" si="1"/>
        <v>1.2909602827532498</v>
      </c>
      <c r="F20" s="238">
        <v>4.026928379678346</v>
      </c>
      <c r="H20" s="14"/>
      <c r="J20" s="14"/>
    </row>
    <row r="21" spans="1:10" ht="12.75" customHeight="1">
      <c r="A21" s="22"/>
      <c r="B21" s="95"/>
      <c r="C21" s="96"/>
      <c r="D21" s="95"/>
      <c r="E21" s="96"/>
      <c r="F21" s="239"/>
      <c r="H21" s="14"/>
      <c r="J21" s="14"/>
    </row>
    <row r="22" spans="1:10" ht="12.75" customHeight="1" thickBot="1">
      <c r="A22" s="290" t="s">
        <v>171</v>
      </c>
      <c r="B22" s="291">
        <f>SUM(B8:B20)</f>
        <v>28731</v>
      </c>
      <c r="C22" s="335">
        <f>SUM(C8:C20)</f>
        <v>100</v>
      </c>
      <c r="D22" s="291">
        <f>SUM(D8:D20)</f>
        <v>33386</v>
      </c>
      <c r="E22" s="335">
        <v>100</v>
      </c>
      <c r="F22" s="335">
        <f>SUM(F8:F20)</f>
        <v>100.00003472837204</v>
      </c>
      <c r="H22" s="14"/>
      <c r="J22" s="14"/>
    </row>
    <row r="23" spans="1:10" ht="12.75" customHeight="1">
      <c r="A23" s="113" t="s">
        <v>373</v>
      </c>
      <c r="B23" s="103"/>
      <c r="C23" s="103"/>
      <c r="D23" s="106"/>
      <c r="E23" s="106"/>
      <c r="F23" s="114"/>
      <c r="H23" s="14"/>
      <c r="J23" s="14"/>
    </row>
    <row r="24" spans="1:10" ht="12.75" customHeight="1">
      <c r="A24" s="21" t="s">
        <v>386</v>
      </c>
      <c r="B24" s="62"/>
      <c r="C24" s="4"/>
      <c r="D24" s="62"/>
      <c r="E24" s="4"/>
      <c r="F24" s="4"/>
      <c r="H24" s="14"/>
      <c r="J24" s="14"/>
    </row>
    <row r="25" spans="1:6" ht="12.75" customHeight="1">
      <c r="A25" s="21" t="s">
        <v>213</v>
      </c>
      <c r="B25" s="62"/>
      <c r="C25" s="4"/>
      <c r="D25" s="62"/>
      <c r="E25" s="4"/>
      <c r="F25" s="4"/>
    </row>
    <row r="26" spans="1:5" ht="12.75" customHeight="1">
      <c r="A26"/>
      <c r="B26" s="4"/>
      <c r="C26" s="4"/>
      <c r="D26" s="4"/>
      <c r="E26" s="4"/>
    </row>
    <row r="27" spans="1:6" ht="12.75" customHeight="1">
      <c r="A27" s="232" t="s">
        <v>178</v>
      </c>
      <c r="B27" s="67" t="s">
        <v>214</v>
      </c>
      <c r="C27" s="373" t="s">
        <v>111</v>
      </c>
      <c r="D27" s="373"/>
      <c r="E27" s="67"/>
      <c r="F27" s="3"/>
    </row>
    <row r="28" spans="1:6" ht="12.75" customHeight="1">
      <c r="A28" s="232" t="s">
        <v>179</v>
      </c>
      <c r="B28" s="240" t="s">
        <v>215</v>
      </c>
      <c r="C28" s="374" t="s">
        <v>58</v>
      </c>
      <c r="D28" s="374"/>
      <c r="E28" s="240"/>
      <c r="F28" s="3"/>
    </row>
    <row r="29" spans="1:6" ht="12.75" customHeight="1">
      <c r="A29" s="2"/>
      <c r="B29" s="66"/>
      <c r="C29" s="66"/>
      <c r="F29" s="3"/>
    </row>
    <row r="30" spans="1:6" ht="12.75" customHeight="1">
      <c r="A30" s="2"/>
      <c r="B30" s="66"/>
      <c r="C30" s="66"/>
      <c r="F30" s="3"/>
    </row>
    <row r="31" spans="1:6" ht="12.75" customHeight="1">
      <c r="A31" s="2"/>
      <c r="B31" s="67"/>
      <c r="C31" s="372"/>
      <c r="D31" s="372"/>
      <c r="E31" s="372"/>
      <c r="F31" s="3"/>
    </row>
    <row r="32" spans="1:6" ht="12.75" customHeight="1">
      <c r="A32" s="2"/>
      <c r="B32" s="1"/>
      <c r="C32" s="1"/>
      <c r="F32" s="3"/>
    </row>
    <row r="33" spans="1:6" ht="12.75" customHeight="1">
      <c r="A33" s="232"/>
      <c r="B33" s="66"/>
      <c r="C33" s="66"/>
      <c r="F33" s="3"/>
    </row>
    <row r="34" spans="1:6" ht="12.75" customHeight="1">
      <c r="A34" s="2"/>
      <c r="B34" s="66"/>
      <c r="C34" s="66"/>
      <c r="F34" s="3"/>
    </row>
    <row r="35" spans="1:6" ht="12.75" customHeight="1">
      <c r="A35" s="2"/>
      <c r="B35" s="20"/>
      <c r="C35" s="399"/>
      <c r="D35" s="399"/>
      <c r="F35" s="3"/>
    </row>
    <row r="36" spans="1:6" ht="12.75" customHeight="1">
      <c r="A36" s="5"/>
      <c r="B36" s="3"/>
      <c r="C36" s="3"/>
      <c r="F36" s="3"/>
    </row>
    <row r="37" spans="1:6" ht="12.75" customHeight="1">
      <c r="A37" s="5"/>
      <c r="B37" s="3"/>
      <c r="C37" s="3"/>
      <c r="F37" s="3"/>
    </row>
    <row r="38" spans="1:6" ht="12.75">
      <c r="A38"/>
      <c r="F38" s="3"/>
    </row>
    <row r="39" spans="1:6" ht="12.75">
      <c r="A39"/>
      <c r="F39" s="3"/>
    </row>
    <row r="40" spans="1:13" ht="12.75">
      <c r="A40" s="12"/>
      <c r="B40" s="13"/>
      <c r="C40" s="13"/>
      <c r="D40" s="5"/>
      <c r="E40" s="5"/>
      <c r="F40" s="68"/>
      <c r="G40" s="68"/>
      <c r="H40" s="68"/>
      <c r="I40" s="69"/>
      <c r="J40" s="68"/>
      <c r="K40" s="69"/>
      <c r="L40" s="68"/>
      <c r="M40" s="68"/>
    </row>
    <row r="41" spans="1:6" ht="12.75">
      <c r="A41" s="12"/>
      <c r="B41" s="13"/>
      <c r="C41" s="13"/>
      <c r="D41" s="5"/>
      <c r="E41" s="5"/>
      <c r="F41" s="9"/>
    </row>
    <row r="42" spans="1:6" ht="12.75">
      <c r="A42" s="12"/>
      <c r="B42" s="13"/>
      <c r="C42" s="13"/>
      <c r="D42" s="5"/>
      <c r="E42" s="5"/>
      <c r="F42" s="9"/>
    </row>
    <row r="43" spans="1:6" ht="12.75">
      <c r="A43" s="12"/>
      <c r="B43" s="13"/>
      <c r="C43" s="13"/>
      <c r="D43" s="5"/>
      <c r="E43" s="5"/>
      <c r="F43" s="9"/>
    </row>
    <row r="44" spans="1:6" ht="12.75">
      <c r="A44" s="12"/>
      <c r="B44" s="13"/>
      <c r="C44" s="13"/>
      <c r="D44" s="5"/>
      <c r="E44" s="5"/>
      <c r="F44" s="9"/>
    </row>
    <row r="45" spans="1:6" ht="12.75">
      <c r="A45" s="12"/>
      <c r="B45" s="13"/>
      <c r="C45" s="13"/>
      <c r="D45" s="5"/>
      <c r="E45" s="5"/>
      <c r="F45" s="9"/>
    </row>
    <row r="46" spans="1:6" ht="12.75">
      <c r="A46" s="12"/>
      <c r="B46" s="13"/>
      <c r="C46" s="13"/>
      <c r="D46" s="5"/>
      <c r="E46" s="5"/>
      <c r="F46" s="9"/>
    </row>
    <row r="47" spans="1:6" ht="12.75">
      <c r="A47" s="12"/>
      <c r="B47" s="13"/>
      <c r="C47" s="13"/>
      <c r="D47" s="5"/>
      <c r="E47" s="5"/>
      <c r="F47" s="9"/>
    </row>
    <row r="48" spans="1:6" ht="12.75">
      <c r="A48" s="12"/>
      <c r="B48" s="13"/>
      <c r="C48" s="13"/>
      <c r="D48" s="5"/>
      <c r="E48" s="5"/>
      <c r="F48" s="9"/>
    </row>
    <row r="49" spans="1:6" ht="12.75">
      <c r="A49" s="12"/>
      <c r="B49" s="13"/>
      <c r="C49" s="13"/>
      <c r="D49" s="5"/>
      <c r="E49" s="5"/>
      <c r="F49" s="9"/>
    </row>
    <row r="50" spans="1:6" ht="12.75">
      <c r="A50" s="12"/>
      <c r="B50" s="13"/>
      <c r="C50" s="13"/>
      <c r="D50" s="5"/>
      <c r="E50" s="5"/>
      <c r="F50" s="9"/>
    </row>
  </sheetData>
  <mergeCells count="13">
    <mergeCell ref="A1:F1"/>
    <mergeCell ref="A5:A7"/>
    <mergeCell ref="D5:E5"/>
    <mergeCell ref="D6:D7"/>
    <mergeCell ref="B6:B7"/>
    <mergeCell ref="C6:C7"/>
    <mergeCell ref="E6:E7"/>
    <mergeCell ref="B5:C5"/>
    <mergeCell ref="A3:F3"/>
    <mergeCell ref="C35:D35"/>
    <mergeCell ref="C31:E31"/>
    <mergeCell ref="C27:D27"/>
    <mergeCell ref="C28:D2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161">
    <pageSetUpPr fitToPage="1"/>
  </sheetPr>
  <dimension ref="A1:N64"/>
  <sheetViews>
    <sheetView showGridLines="0" view="pageBreakPreview" zoomScale="75" zoomScaleNormal="75" zoomScaleSheetLayoutView="75" workbookViewId="0" topLeftCell="A1">
      <selection activeCell="B20" sqref="B20"/>
    </sheetView>
  </sheetViews>
  <sheetFormatPr defaultColWidth="11.421875" defaultRowHeight="12.75"/>
  <cols>
    <col min="1" max="1" width="30.7109375" style="32" customWidth="1"/>
    <col min="2" max="7" width="12.7109375" style="32" customWidth="1"/>
    <col min="8" max="14" width="6.7109375" style="32" customWidth="1"/>
    <col min="15" max="16384" width="11.421875" style="32" customWidth="1"/>
  </cols>
  <sheetData>
    <row r="1" spans="1:14" s="31" customFormat="1" ht="18">
      <c r="A1" s="366" t="s">
        <v>170</v>
      </c>
      <c r="B1" s="366"/>
      <c r="C1" s="366"/>
      <c r="D1" s="366"/>
      <c r="E1" s="366"/>
      <c r="F1" s="366"/>
      <c r="G1" s="366"/>
      <c r="H1" s="30"/>
      <c r="I1" s="30"/>
      <c r="J1" s="30"/>
      <c r="K1" s="30"/>
      <c r="L1" s="30"/>
      <c r="M1" s="30"/>
      <c r="N1" s="30"/>
    </row>
    <row r="2" spans="1:14" ht="12.75" customHeight="1">
      <c r="A2" s="22"/>
      <c r="B2" s="22"/>
      <c r="C2" s="22"/>
      <c r="D2" s="22"/>
      <c r="E2" s="22"/>
      <c r="F2" s="22"/>
      <c r="G2" s="22"/>
      <c r="H2" s="9"/>
      <c r="I2" s="9"/>
      <c r="J2" s="9"/>
      <c r="K2" s="9"/>
      <c r="L2" s="9"/>
      <c r="M2" s="9"/>
      <c r="N2" s="9"/>
    </row>
    <row r="3" spans="1:14" ht="15" customHeight="1">
      <c r="A3" s="521" t="s">
        <v>342</v>
      </c>
      <c r="B3" s="521"/>
      <c r="C3" s="521"/>
      <c r="D3" s="521"/>
      <c r="E3" s="521"/>
      <c r="F3" s="521"/>
      <c r="G3" s="521"/>
      <c r="H3" s="36"/>
      <c r="I3" s="36"/>
      <c r="J3" s="36"/>
      <c r="K3" s="36"/>
      <c r="L3" s="36"/>
      <c r="M3" s="36"/>
      <c r="N3" s="36"/>
    </row>
    <row r="4" spans="1:14" ht="15" customHeight="1">
      <c r="A4" s="521" t="s">
        <v>190</v>
      </c>
      <c r="B4" s="521"/>
      <c r="C4" s="521"/>
      <c r="D4" s="521"/>
      <c r="E4" s="521"/>
      <c r="F4" s="521"/>
      <c r="G4" s="521"/>
      <c r="H4" s="36"/>
      <c r="I4" s="36"/>
      <c r="J4" s="36"/>
      <c r="K4" s="36"/>
      <c r="L4" s="36"/>
      <c r="M4" s="36"/>
      <c r="N4" s="36"/>
    </row>
    <row r="5" spans="1:8" ht="13.5" thickBot="1">
      <c r="A5" s="140"/>
      <c r="B5" s="140"/>
      <c r="C5" s="140"/>
      <c r="D5" s="140"/>
      <c r="E5" s="140"/>
      <c r="F5" s="140"/>
      <c r="G5" s="140"/>
      <c r="H5" s="33"/>
    </row>
    <row r="6" spans="1:8" ht="12.75" customHeight="1">
      <c r="A6" s="522" t="s">
        <v>61</v>
      </c>
      <c r="B6" s="524" t="s">
        <v>75</v>
      </c>
      <c r="C6" s="524" t="s">
        <v>74</v>
      </c>
      <c r="D6" s="524" t="s">
        <v>76</v>
      </c>
      <c r="E6" s="524" t="s">
        <v>141</v>
      </c>
      <c r="F6" s="224" t="s">
        <v>73</v>
      </c>
      <c r="G6" s="526" t="s">
        <v>60</v>
      </c>
      <c r="H6" s="33"/>
    </row>
    <row r="7" spans="1:8" s="4" customFormat="1" ht="13.5" thickBot="1">
      <c r="A7" s="523"/>
      <c r="B7" s="525"/>
      <c r="C7" s="525"/>
      <c r="D7" s="525"/>
      <c r="E7" s="525"/>
      <c r="F7" s="225" t="s">
        <v>191</v>
      </c>
      <c r="G7" s="527"/>
      <c r="H7" s="6"/>
    </row>
    <row r="8" spans="1:8" ht="12.75">
      <c r="A8" s="223" t="s">
        <v>42</v>
      </c>
      <c r="B8" s="92">
        <v>26.599792154073704</v>
      </c>
      <c r="C8" s="92">
        <v>57.40026374221223</v>
      </c>
      <c r="D8" s="92">
        <v>5.9753129640403015</v>
      </c>
      <c r="E8" s="92">
        <v>6.331136952519784</v>
      </c>
      <c r="F8" s="92">
        <v>2.6044727325414208</v>
      </c>
      <c r="G8" s="93">
        <v>1.0894627410803135</v>
      </c>
      <c r="H8" s="19"/>
    </row>
    <row r="9" spans="1:8" ht="12.75">
      <c r="A9" s="216" t="s">
        <v>77</v>
      </c>
      <c r="B9" s="96">
        <v>20.62523769451376</v>
      </c>
      <c r="C9" s="96">
        <v>63.06652232711648</v>
      </c>
      <c r="D9" s="96">
        <v>5.288362373196116</v>
      </c>
      <c r="E9" s="96">
        <v>3.686393823128474</v>
      </c>
      <c r="F9" s="96">
        <v>5.49128915481419</v>
      </c>
      <c r="G9" s="97">
        <v>1.8437577135126144</v>
      </c>
      <c r="H9" s="19"/>
    </row>
    <row r="10" spans="1:8" ht="12.75">
      <c r="A10" s="216" t="s">
        <v>78</v>
      </c>
      <c r="B10" s="96">
        <v>9.431738286077893</v>
      </c>
      <c r="C10" s="96">
        <v>74.37333730578496</v>
      </c>
      <c r="D10" s="96">
        <v>4.352865117116191</v>
      </c>
      <c r="E10" s="96">
        <v>2.095599054482381</v>
      </c>
      <c r="F10" s="96">
        <v>7.337807138018112</v>
      </c>
      <c r="G10" s="97">
        <v>2.4113947878360342</v>
      </c>
      <c r="H10" s="19"/>
    </row>
    <row r="11" spans="1:8" ht="12.75">
      <c r="A11" s="216" t="s">
        <v>79</v>
      </c>
      <c r="B11" s="96">
        <v>32.01187310392475</v>
      </c>
      <c r="C11" s="96">
        <v>52.86999126620467</v>
      </c>
      <c r="D11" s="96">
        <v>10.251600099448547</v>
      </c>
      <c r="E11" s="96">
        <v>4.332320069141703</v>
      </c>
      <c r="F11" s="96">
        <v>0.07374305369782959</v>
      </c>
      <c r="G11" s="97">
        <v>0.46064107879408184</v>
      </c>
      <c r="H11" s="19"/>
    </row>
    <row r="12" spans="1:8" ht="12.75">
      <c r="A12" s="216" t="s">
        <v>80</v>
      </c>
      <c r="B12" s="96">
        <v>38.27914190339446</v>
      </c>
      <c r="C12" s="96">
        <v>52.500398837615535</v>
      </c>
      <c r="D12" s="96">
        <v>5.980817425265909</v>
      </c>
      <c r="E12" s="96">
        <v>2.3965798917181114</v>
      </c>
      <c r="F12" s="96">
        <v>0.25830541470024576</v>
      </c>
      <c r="G12" s="97">
        <v>0.5850493447956234</v>
      </c>
      <c r="H12" s="19"/>
    </row>
    <row r="13" spans="1:8" ht="12.75">
      <c r="A13" s="216" t="s">
        <v>46</v>
      </c>
      <c r="B13" s="96">
        <v>58.01021137248901</v>
      </c>
      <c r="C13" s="96">
        <v>33.910584756360514</v>
      </c>
      <c r="D13" s="96">
        <v>1.699935027776737</v>
      </c>
      <c r="E13" s="96">
        <v>2.3529725586036117</v>
      </c>
      <c r="F13" s="96">
        <v>2.628142308857499</v>
      </c>
      <c r="G13" s="97">
        <v>1.3982301896642721</v>
      </c>
      <c r="H13" s="19"/>
    </row>
    <row r="14" spans="1:8" ht="12.75">
      <c r="A14" s="216" t="s">
        <v>81</v>
      </c>
      <c r="B14" s="96">
        <v>48.17853403958636</v>
      </c>
      <c r="C14" s="96">
        <v>46.55322910138521</v>
      </c>
      <c r="D14" s="96">
        <v>1.4973543660189892</v>
      </c>
      <c r="E14" s="96">
        <v>1.5615855532544354</v>
      </c>
      <c r="F14" s="96">
        <v>0.9799478422287554</v>
      </c>
      <c r="G14" s="97">
        <v>1.2295538184417205</v>
      </c>
      <c r="H14" s="19"/>
    </row>
    <row r="15" spans="1:8" ht="12.75">
      <c r="A15" s="216" t="s">
        <v>47</v>
      </c>
      <c r="B15" s="96">
        <v>8.977448902910453</v>
      </c>
      <c r="C15" s="96">
        <v>61.19498473349627</v>
      </c>
      <c r="D15" s="96">
        <v>19.300448855519978</v>
      </c>
      <c r="E15" s="96">
        <v>6.5517334759561034</v>
      </c>
      <c r="F15" s="96">
        <v>0.4078966075188377</v>
      </c>
      <c r="G15" s="97">
        <v>3.567148921189637</v>
      </c>
      <c r="H15" s="19"/>
    </row>
    <row r="16" spans="1:8" ht="12.75">
      <c r="A16" s="216" t="s">
        <v>82</v>
      </c>
      <c r="B16" s="96">
        <v>15.10160749837122</v>
      </c>
      <c r="C16" s="96">
        <v>64.02349600396619</v>
      </c>
      <c r="D16" s="96">
        <v>12.881790596926207</v>
      </c>
      <c r="E16" s="96">
        <v>4.0321136280456935</v>
      </c>
      <c r="F16" s="96">
        <v>0.226861549563019</v>
      </c>
      <c r="G16" s="97">
        <v>3.733611589146985</v>
      </c>
      <c r="H16" s="19"/>
    </row>
    <row r="17" spans="1:8" ht="12.75">
      <c r="A17" s="216" t="s">
        <v>83</v>
      </c>
      <c r="B17" s="96">
        <v>2.4357467568466564</v>
      </c>
      <c r="C17" s="96">
        <v>64.63687770262779</v>
      </c>
      <c r="D17" s="96">
        <v>24.23461581106553</v>
      </c>
      <c r="E17" s="96">
        <v>5.992238607384412</v>
      </c>
      <c r="F17" s="96">
        <v>0.975717928816942</v>
      </c>
      <c r="G17" s="97">
        <v>1.7248031932586763</v>
      </c>
      <c r="H17" s="19"/>
    </row>
    <row r="18" spans="1:8" ht="12.75">
      <c r="A18" s="216" t="s">
        <v>84</v>
      </c>
      <c r="B18" s="96">
        <v>16.805036625830695</v>
      </c>
      <c r="C18" s="96">
        <v>63.09885328887339</v>
      </c>
      <c r="D18" s="96">
        <v>12.066177337303555</v>
      </c>
      <c r="E18" s="96">
        <v>5.736638966980386</v>
      </c>
      <c r="F18" s="96">
        <v>0.37446447148285555</v>
      </c>
      <c r="G18" s="97">
        <v>1.9191183720768155</v>
      </c>
      <c r="H18" s="19"/>
    </row>
    <row r="19" spans="1:8" ht="12.75">
      <c r="A19" s="216" t="s">
        <v>85</v>
      </c>
      <c r="B19" s="96">
        <v>6.536844038424447</v>
      </c>
      <c r="C19" s="96">
        <v>76.60682496278545</v>
      </c>
      <c r="D19" s="96">
        <v>5.693067707905548</v>
      </c>
      <c r="E19" s="96">
        <v>5.070317770429714</v>
      </c>
      <c r="F19" s="96">
        <v>4.554343422411431</v>
      </c>
      <c r="G19" s="97">
        <v>1.5385098114492597</v>
      </c>
      <c r="H19" s="19"/>
    </row>
    <row r="20" spans="1:8" ht="12.75">
      <c r="A20" s="216" t="s">
        <v>86</v>
      </c>
      <c r="B20" s="96">
        <v>10.85324939276537</v>
      </c>
      <c r="C20" s="96">
        <v>70.72851527775468</v>
      </c>
      <c r="D20" s="96">
        <v>5.503035853383695</v>
      </c>
      <c r="E20" s="96">
        <v>5.742757631842502</v>
      </c>
      <c r="F20" s="96">
        <v>5.0976755608366595</v>
      </c>
      <c r="G20" s="97">
        <v>2.075252326933334</v>
      </c>
      <c r="H20" s="19"/>
    </row>
    <row r="21" spans="1:8" ht="12.75">
      <c r="A21" s="216" t="s">
        <v>87</v>
      </c>
      <c r="B21" s="96">
        <v>2.505919955330378</v>
      </c>
      <c r="C21" s="96">
        <v>76.6021641515254</v>
      </c>
      <c r="D21" s="96">
        <v>6.095358271326371</v>
      </c>
      <c r="E21" s="96">
        <v>5.869973553784932</v>
      </c>
      <c r="F21" s="96">
        <v>5.728429235690383</v>
      </c>
      <c r="G21" s="97">
        <v>3.19891856067758</v>
      </c>
      <c r="H21" s="19"/>
    </row>
    <row r="22" spans="1:8" ht="12.75">
      <c r="A22" s="216" t="s">
        <v>88</v>
      </c>
      <c r="B22" s="96">
        <v>3.5447382404359207</v>
      </c>
      <c r="C22" s="96">
        <v>75.63048578077583</v>
      </c>
      <c r="D22" s="96">
        <v>14.520219702609452</v>
      </c>
      <c r="E22" s="96">
        <v>2.6189692846531814</v>
      </c>
      <c r="F22" s="96">
        <v>0.3170772074959411</v>
      </c>
      <c r="G22" s="97">
        <v>3.3691128471884864</v>
      </c>
      <c r="H22" s="19"/>
    </row>
    <row r="23" spans="1:8" ht="14.25">
      <c r="A23" s="216" t="s">
        <v>94</v>
      </c>
      <c r="B23" s="96">
        <v>6.870148624380463</v>
      </c>
      <c r="C23" s="96">
        <v>75.49819753022122</v>
      </c>
      <c r="D23" s="96">
        <v>15.484085683442355</v>
      </c>
      <c r="E23" s="96">
        <v>1.0427759359434539</v>
      </c>
      <c r="F23" s="96">
        <v>0.08011865098237</v>
      </c>
      <c r="G23" s="97">
        <v>1.0247306802695915</v>
      </c>
      <c r="H23" s="19"/>
    </row>
    <row r="24" spans="1:8" ht="12.75">
      <c r="A24" s="216" t="s">
        <v>89</v>
      </c>
      <c r="B24" s="96">
        <v>12.688239337546625</v>
      </c>
      <c r="C24" s="96">
        <v>75.28420640210949</v>
      </c>
      <c r="D24" s="96">
        <v>9.223760045282328</v>
      </c>
      <c r="E24" s="96">
        <v>2.5381159466771144</v>
      </c>
      <c r="F24" s="96">
        <v>0.05590945615268396</v>
      </c>
      <c r="G24" s="97">
        <v>0.20998551555019676</v>
      </c>
      <c r="H24" s="19"/>
    </row>
    <row r="25" spans="1:8" ht="12.75">
      <c r="A25" s="216" t="s">
        <v>57</v>
      </c>
      <c r="B25" s="96">
        <v>29.318374947976718</v>
      </c>
      <c r="C25" s="96">
        <v>66.3949772810495</v>
      </c>
      <c r="D25" s="96">
        <v>3.521587924722752</v>
      </c>
      <c r="E25" s="96">
        <v>0.5176735124319617</v>
      </c>
      <c r="F25" s="96">
        <v>0.023250835662090682</v>
      </c>
      <c r="G25" s="97">
        <v>0.22454269907101992</v>
      </c>
      <c r="H25" s="19"/>
    </row>
    <row r="26" spans="1:8" ht="12.75">
      <c r="A26" s="216" t="s">
        <v>27</v>
      </c>
      <c r="B26" s="96">
        <v>2.5804998424388446</v>
      </c>
      <c r="C26" s="96">
        <v>55.189440166157866</v>
      </c>
      <c r="D26" s="96">
        <v>34.597438960672555</v>
      </c>
      <c r="E26" s="96">
        <v>6.080992655668564</v>
      </c>
      <c r="F26" s="96">
        <v>0.37072228783712063</v>
      </c>
      <c r="G26" s="97">
        <v>1.1845085307588286</v>
      </c>
      <c r="H26" s="19"/>
    </row>
    <row r="27" spans="1:8" ht="12.75">
      <c r="A27" s="216" t="s">
        <v>90</v>
      </c>
      <c r="B27" s="96">
        <v>32.002548386698265</v>
      </c>
      <c r="C27" s="96">
        <v>57.72548839666356</v>
      </c>
      <c r="D27" s="96">
        <v>8.060243579177351</v>
      </c>
      <c r="E27" s="96">
        <v>1.3426680055697426</v>
      </c>
      <c r="F27" s="96">
        <v>0.012118367032394278</v>
      </c>
      <c r="G27" s="97">
        <v>0.8569332648586768</v>
      </c>
      <c r="H27" s="19"/>
    </row>
    <row r="28" spans="1:8" ht="12.75">
      <c r="A28" s="216" t="s">
        <v>91</v>
      </c>
      <c r="B28" s="96">
        <v>31.37059676060561</v>
      </c>
      <c r="C28" s="96">
        <v>61.617180546499064</v>
      </c>
      <c r="D28" s="96">
        <v>4.954640863203887</v>
      </c>
      <c r="E28" s="96">
        <v>1.2956863603695365</v>
      </c>
      <c r="F28" s="96">
        <v>0.032692609744837</v>
      </c>
      <c r="G28" s="97">
        <v>0.7294110927601486</v>
      </c>
      <c r="H28" s="19"/>
    </row>
    <row r="29" spans="1:8" ht="12.75">
      <c r="A29" s="216" t="s">
        <v>92</v>
      </c>
      <c r="B29" s="96">
        <v>56.50879796151996</v>
      </c>
      <c r="C29" s="96">
        <v>34.79113916389642</v>
      </c>
      <c r="D29" s="96">
        <v>6.110519778769916</v>
      </c>
      <c r="E29" s="96">
        <v>1.6716129507913506</v>
      </c>
      <c r="F29" s="96">
        <v>0.07341219406411321</v>
      </c>
      <c r="G29" s="97">
        <v>0.8470907837409334</v>
      </c>
      <c r="H29" s="19"/>
    </row>
    <row r="30" spans="1:8" ht="12.75">
      <c r="A30" s="216"/>
      <c r="B30" s="96"/>
      <c r="C30" s="96"/>
      <c r="D30" s="96"/>
      <c r="E30" s="96"/>
      <c r="F30" s="96"/>
      <c r="G30" s="97"/>
      <c r="H30" s="19"/>
    </row>
    <row r="31" spans="1:8" ht="15.75" customHeight="1" thickBot="1">
      <c r="A31" s="298" t="s">
        <v>176</v>
      </c>
      <c r="B31" s="292">
        <v>27.697711591279024</v>
      </c>
      <c r="C31" s="292">
        <v>57.82650432719008</v>
      </c>
      <c r="D31" s="292">
        <v>8.830032459871243</v>
      </c>
      <c r="E31" s="292">
        <v>2.607366797124088</v>
      </c>
      <c r="F31" s="292">
        <v>1.8599618103590583</v>
      </c>
      <c r="G31" s="293">
        <v>1.182375078674209</v>
      </c>
      <c r="H31" s="19"/>
    </row>
    <row r="32" spans="1:10" ht="12.75" customHeight="1">
      <c r="A32" s="187"/>
      <c r="B32" s="187"/>
      <c r="C32" s="187"/>
      <c r="D32" s="187"/>
      <c r="E32" s="187"/>
      <c r="F32" s="187"/>
      <c r="G32" s="187"/>
      <c r="I32" s="520"/>
      <c r="J32" s="520"/>
    </row>
    <row r="33" spans="1:7" ht="12.75" customHeight="1">
      <c r="A33" s="521"/>
      <c r="B33" s="521"/>
      <c r="C33" s="521"/>
      <c r="D33" s="521"/>
      <c r="E33" s="521"/>
      <c r="F33" s="521"/>
      <c r="G33" s="521"/>
    </row>
    <row r="34" spans="1:14" ht="15" customHeight="1">
      <c r="A34" s="521" t="s">
        <v>343</v>
      </c>
      <c r="B34" s="521"/>
      <c r="C34" s="521"/>
      <c r="D34" s="521"/>
      <c r="E34" s="521"/>
      <c r="F34" s="521"/>
      <c r="G34" s="521"/>
      <c r="H34" s="36"/>
      <c r="I34" s="36"/>
      <c r="J34" s="36"/>
      <c r="K34" s="36"/>
      <c r="L34" s="36"/>
      <c r="M34" s="36"/>
      <c r="N34" s="36"/>
    </row>
    <row r="35" spans="1:14" ht="15" customHeight="1">
      <c r="A35" s="521" t="s">
        <v>190</v>
      </c>
      <c r="B35" s="521"/>
      <c r="C35" s="521"/>
      <c r="D35" s="521"/>
      <c r="E35" s="521"/>
      <c r="F35" s="521"/>
      <c r="G35" s="521"/>
      <c r="H35" s="36"/>
      <c r="I35" s="36"/>
      <c r="J35" s="36"/>
      <c r="K35" s="36"/>
      <c r="L35" s="36"/>
      <c r="M35" s="36"/>
      <c r="N35" s="36"/>
    </row>
    <row r="36" spans="1:7" ht="14.25" customHeight="1" thickBot="1">
      <c r="A36" s="140"/>
      <c r="B36" s="140"/>
      <c r="C36" s="140"/>
      <c r="D36" s="140"/>
      <c r="E36" s="140"/>
      <c r="F36" s="140"/>
      <c r="G36" s="140"/>
    </row>
    <row r="37" spans="1:7" ht="12.75">
      <c r="A37" s="522" t="s">
        <v>61</v>
      </c>
      <c r="B37" s="524" t="s">
        <v>75</v>
      </c>
      <c r="C37" s="524" t="s">
        <v>74</v>
      </c>
      <c r="D37" s="524" t="s">
        <v>76</v>
      </c>
      <c r="E37" s="524" t="s">
        <v>141</v>
      </c>
      <c r="F37" s="224" t="s">
        <v>73</v>
      </c>
      <c r="G37" s="526" t="s">
        <v>60</v>
      </c>
    </row>
    <row r="38" spans="1:7" ht="13.5" thickBot="1">
      <c r="A38" s="523"/>
      <c r="B38" s="525"/>
      <c r="C38" s="525"/>
      <c r="D38" s="525"/>
      <c r="E38" s="525"/>
      <c r="F38" s="225" t="s">
        <v>191</v>
      </c>
      <c r="G38" s="527"/>
    </row>
    <row r="39" spans="1:7" ht="12.75">
      <c r="A39" s="223" t="s">
        <v>42</v>
      </c>
      <c r="B39" s="92">
        <v>27.6927022023435</v>
      </c>
      <c r="C39" s="92">
        <v>56.834432742272625</v>
      </c>
      <c r="D39" s="92">
        <v>6.051175209691743</v>
      </c>
      <c r="E39" s="92">
        <v>6.094471808131391</v>
      </c>
      <c r="F39" s="92">
        <v>2.300807112512565</v>
      </c>
      <c r="G39" s="93">
        <v>1.0272479418897256</v>
      </c>
    </row>
    <row r="40" spans="1:7" ht="12.75">
      <c r="A40" s="216" t="s">
        <v>77</v>
      </c>
      <c r="B40" s="96">
        <v>19.613890142044365</v>
      </c>
      <c r="C40" s="96">
        <v>64.45868516022766</v>
      </c>
      <c r="D40" s="96">
        <v>5.2439779761556675</v>
      </c>
      <c r="E40" s="96">
        <v>3.663563468203644</v>
      </c>
      <c r="F40" s="96">
        <v>5.3988936768855424</v>
      </c>
      <c r="G40" s="97">
        <v>1.6229448404880928</v>
      </c>
    </row>
    <row r="41" spans="1:7" ht="12.75">
      <c r="A41" s="216" t="s">
        <v>78</v>
      </c>
      <c r="B41" s="96">
        <v>10.098739488653093</v>
      </c>
      <c r="C41" s="96">
        <v>76.62259860299605</v>
      </c>
      <c r="D41" s="96">
        <v>4.447826742536062</v>
      </c>
      <c r="E41" s="96">
        <v>2.325016344801714</v>
      </c>
      <c r="F41" s="96">
        <v>4.436006334688433</v>
      </c>
      <c r="G41" s="97">
        <v>2.0726586925554877</v>
      </c>
    </row>
    <row r="42" spans="1:7" ht="12.75">
      <c r="A42" s="216" t="s">
        <v>79</v>
      </c>
      <c r="B42" s="96">
        <v>29.73209609476792</v>
      </c>
      <c r="C42" s="96">
        <v>55.029640970431124</v>
      </c>
      <c r="D42" s="96">
        <v>9.298145216665217</v>
      </c>
      <c r="E42" s="96">
        <v>5.336622499546798</v>
      </c>
      <c r="F42" s="96">
        <v>0.17888914037892886</v>
      </c>
      <c r="G42" s="97">
        <v>0.4249180336960451</v>
      </c>
    </row>
    <row r="43" spans="1:7" ht="12.75">
      <c r="A43" s="216" t="s">
        <v>80</v>
      </c>
      <c r="B43" s="96">
        <v>34.340893697335176</v>
      </c>
      <c r="C43" s="96">
        <v>55.893845048555505</v>
      </c>
      <c r="D43" s="96">
        <v>6.108646275582956</v>
      </c>
      <c r="E43" s="96">
        <v>2.5260935957429975</v>
      </c>
      <c r="F43" s="96">
        <v>0.3298715737664932</v>
      </c>
      <c r="G43" s="97">
        <v>0.8010069182887454</v>
      </c>
    </row>
    <row r="44" spans="1:7" ht="12.75">
      <c r="A44" s="216" t="s">
        <v>46</v>
      </c>
      <c r="B44" s="96">
        <v>56.12436103074548</v>
      </c>
      <c r="C44" s="96">
        <v>35.85912289958172</v>
      </c>
      <c r="D44" s="96">
        <v>1.6988146952914407</v>
      </c>
      <c r="E44" s="96">
        <v>2.520047310941159</v>
      </c>
      <c r="F44" s="96">
        <v>2.4878054894158605</v>
      </c>
      <c r="G44" s="97">
        <v>1.3098485740243473</v>
      </c>
    </row>
    <row r="45" spans="1:7" ht="12.75">
      <c r="A45" s="216" t="s">
        <v>81</v>
      </c>
      <c r="B45" s="96">
        <v>43.38942540172764</v>
      </c>
      <c r="C45" s="96">
        <v>51.465968317191425</v>
      </c>
      <c r="D45" s="96">
        <v>1.8783159011208048</v>
      </c>
      <c r="E45" s="96">
        <v>1.3773239311440866</v>
      </c>
      <c r="F45" s="96">
        <v>1.0981816454582025</v>
      </c>
      <c r="G45" s="97">
        <v>0.791152063623189</v>
      </c>
    </row>
    <row r="46" spans="1:7" ht="12.75">
      <c r="A46" s="216" t="s">
        <v>47</v>
      </c>
      <c r="B46" s="96">
        <v>4.609458023379384</v>
      </c>
      <c r="C46" s="96">
        <v>63.49960148777895</v>
      </c>
      <c r="D46" s="96">
        <v>15.689204746723345</v>
      </c>
      <c r="E46" s="96">
        <v>14.96893080647066</v>
      </c>
      <c r="F46" s="96">
        <v>0.4811666076278192</v>
      </c>
      <c r="G46" s="97">
        <v>0.7523763136143583</v>
      </c>
    </row>
    <row r="47" spans="1:7" ht="12.75">
      <c r="A47" s="216" t="s">
        <v>82</v>
      </c>
      <c r="B47" s="96">
        <v>5.503909359562937</v>
      </c>
      <c r="C47" s="96">
        <v>72.1456768044666</v>
      </c>
      <c r="D47" s="96">
        <v>15.717588301364188</v>
      </c>
      <c r="E47" s="96">
        <v>5.425122406028157</v>
      </c>
      <c r="F47" s="96">
        <v>0.2131882272117597</v>
      </c>
      <c r="G47" s="97">
        <v>0.9942422821499843</v>
      </c>
    </row>
    <row r="48" spans="1:7" ht="12.75">
      <c r="A48" s="216" t="s">
        <v>83</v>
      </c>
      <c r="B48" s="96">
        <v>1.7745514229845691</v>
      </c>
      <c r="C48" s="96">
        <v>62.27900426540764</v>
      </c>
      <c r="D48" s="96">
        <v>24.98657561726831</v>
      </c>
      <c r="E48" s="96">
        <v>8.381374048895147</v>
      </c>
      <c r="F48" s="96">
        <v>0.8434564999341445</v>
      </c>
      <c r="G48" s="97">
        <v>1.7350381455101773</v>
      </c>
    </row>
    <row r="49" spans="1:7" ht="12.75">
      <c r="A49" s="216" t="s">
        <v>84</v>
      </c>
      <c r="B49" s="96">
        <v>16.144102657719785</v>
      </c>
      <c r="C49" s="96">
        <v>63.127835691932574</v>
      </c>
      <c r="D49" s="96">
        <v>12.197814914592012</v>
      </c>
      <c r="E49" s="96">
        <v>6.1477291073763265</v>
      </c>
      <c r="F49" s="96">
        <v>0.2751669802437635</v>
      </c>
      <c r="G49" s="97">
        <v>2.1078782596277668</v>
      </c>
    </row>
    <row r="50" spans="1:7" ht="12.75">
      <c r="A50" s="216" t="s">
        <v>85</v>
      </c>
      <c r="B50" s="96">
        <v>5.366782262229765</v>
      </c>
      <c r="C50" s="96">
        <v>75.67780811136527</v>
      </c>
      <c r="D50" s="96">
        <v>5.968075948744436</v>
      </c>
      <c r="E50" s="96">
        <v>4.905383801864286</v>
      </c>
      <c r="F50" s="96">
        <v>7.12078506603704</v>
      </c>
      <c r="G50" s="97">
        <v>0.9616567057723999</v>
      </c>
    </row>
    <row r="51" spans="1:7" ht="12.75">
      <c r="A51" s="216" t="s">
        <v>86</v>
      </c>
      <c r="B51" s="96">
        <v>9.803386303986002</v>
      </c>
      <c r="C51" s="96">
        <v>70.2622368793124</v>
      </c>
      <c r="D51" s="96">
        <v>6.226259818948894</v>
      </c>
      <c r="E51" s="96">
        <v>5.5433524378314</v>
      </c>
      <c r="F51" s="96">
        <v>6.411364539942461</v>
      </c>
      <c r="G51" s="97">
        <v>1.753867231414051</v>
      </c>
    </row>
    <row r="52" spans="1:7" ht="12.75">
      <c r="A52" s="216" t="s">
        <v>87</v>
      </c>
      <c r="B52" s="96">
        <v>2.674485988813623</v>
      </c>
      <c r="C52" s="96">
        <v>74.56820455832911</v>
      </c>
      <c r="D52" s="96">
        <v>7.195614002721714</v>
      </c>
      <c r="E52" s="96">
        <v>6.675579883621747</v>
      </c>
      <c r="F52" s="96">
        <v>6.794432422694845</v>
      </c>
      <c r="G52" s="97">
        <v>2.092377680205062</v>
      </c>
    </row>
    <row r="53" spans="1:7" ht="12.75">
      <c r="A53" s="216" t="s">
        <v>88</v>
      </c>
      <c r="B53" s="96">
        <v>3.7187269382282326</v>
      </c>
      <c r="C53" s="96">
        <v>77.50970543296366</v>
      </c>
      <c r="D53" s="96">
        <v>13.220176906526419</v>
      </c>
      <c r="E53" s="96">
        <v>2.5364700807616756</v>
      </c>
      <c r="F53" s="96">
        <v>0.20710120674780944</v>
      </c>
      <c r="G53" s="97">
        <v>2.808728913095449</v>
      </c>
    </row>
    <row r="54" spans="1:7" ht="14.25">
      <c r="A54" s="216" t="s">
        <v>95</v>
      </c>
      <c r="B54" s="96">
        <v>7.271066232760257</v>
      </c>
      <c r="C54" s="96">
        <v>75.13067342097662</v>
      </c>
      <c r="D54" s="96">
        <v>15.519026103265055</v>
      </c>
      <c r="E54" s="96">
        <v>1.1301948832718445</v>
      </c>
      <c r="F54" s="96">
        <v>0.0958283838114078</v>
      </c>
      <c r="G54" s="97">
        <v>0.8532109759148105</v>
      </c>
    </row>
    <row r="55" spans="1:7" ht="12.75">
      <c r="A55" s="216" t="s">
        <v>89</v>
      </c>
      <c r="B55" s="96">
        <v>8.999626810181068</v>
      </c>
      <c r="C55" s="96">
        <v>81.16990799327696</v>
      </c>
      <c r="D55" s="96">
        <v>7.630656187421726</v>
      </c>
      <c r="E55" s="96">
        <v>1.9405870584505047</v>
      </c>
      <c r="F55" s="96">
        <v>0.08632937415412648</v>
      </c>
      <c r="G55" s="97">
        <v>0.17312640472295568</v>
      </c>
    </row>
    <row r="56" spans="1:7" ht="12.75">
      <c r="A56" s="216" t="s">
        <v>57</v>
      </c>
      <c r="B56" s="96">
        <v>27.388122499122197</v>
      </c>
      <c r="C56" s="96">
        <v>67.27179417620087</v>
      </c>
      <c r="D56" s="96">
        <v>4.059424419298428</v>
      </c>
      <c r="E56" s="96">
        <v>0.6283707390107319</v>
      </c>
      <c r="F56" s="96">
        <v>0.10251356193677935</v>
      </c>
      <c r="G56" s="97">
        <v>0.5502622246297992</v>
      </c>
    </row>
    <row r="57" spans="1:7" ht="12.75">
      <c r="A57" s="216" t="s">
        <v>27</v>
      </c>
      <c r="B57" s="96">
        <v>5.61367193848312</v>
      </c>
      <c r="C57" s="96">
        <v>50.78292720571863</v>
      </c>
      <c r="D57" s="96">
        <v>36.31289128585863</v>
      </c>
      <c r="E57" s="96">
        <v>5.911982586568791</v>
      </c>
      <c r="F57" s="96">
        <v>0.4396615706422006</v>
      </c>
      <c r="G57" s="97">
        <v>0.9424829503111057</v>
      </c>
    </row>
    <row r="58" spans="1:7" ht="12.75">
      <c r="A58" s="216" t="s">
        <v>90</v>
      </c>
      <c r="B58" s="96">
        <v>30.952352770040736</v>
      </c>
      <c r="C58" s="96">
        <v>58.17487367562655</v>
      </c>
      <c r="D58" s="96">
        <v>8.599588959084672</v>
      </c>
      <c r="E58" s="96">
        <v>1.1857141166202445</v>
      </c>
      <c r="F58" s="96">
        <v>0.10889656259403077</v>
      </c>
      <c r="G58" s="97">
        <v>0.9788854050572113</v>
      </c>
    </row>
    <row r="59" spans="1:7" ht="12.75">
      <c r="A59" s="216" t="s">
        <v>91</v>
      </c>
      <c r="B59" s="96">
        <v>35.57662923877572</v>
      </c>
      <c r="C59" s="96">
        <v>57.724532991140464</v>
      </c>
      <c r="D59" s="96">
        <v>5.055251890643987</v>
      </c>
      <c r="E59" s="96">
        <v>1.1517272473257458</v>
      </c>
      <c r="F59" s="96">
        <v>0.05457461573646612</v>
      </c>
      <c r="G59" s="97">
        <v>0.4376439209178482</v>
      </c>
    </row>
    <row r="60" spans="1:7" ht="12.75">
      <c r="A60" s="216" t="s">
        <v>93</v>
      </c>
      <c r="B60" s="96">
        <v>56.48265039176273</v>
      </c>
      <c r="C60" s="96">
        <v>33.766504387531974</v>
      </c>
      <c r="D60" s="96">
        <v>6.880683921888887</v>
      </c>
      <c r="E60" s="96">
        <v>1.6657849203282096</v>
      </c>
      <c r="F60" s="96">
        <v>0.10204492234285809</v>
      </c>
      <c r="G60" s="97">
        <v>1.1051508839473285</v>
      </c>
    </row>
    <row r="61" spans="1:7" ht="12.75">
      <c r="A61" s="216"/>
      <c r="B61" s="96"/>
      <c r="C61" s="96"/>
      <c r="D61" s="96"/>
      <c r="E61" s="96"/>
      <c r="F61" s="96"/>
      <c r="G61" s="97"/>
    </row>
    <row r="62" spans="1:7" ht="13.5" thickBot="1">
      <c r="A62" s="298" t="s">
        <v>176</v>
      </c>
      <c r="B62" s="292">
        <v>27.366983466502663</v>
      </c>
      <c r="C62" s="292">
        <v>57.92368617923426</v>
      </c>
      <c r="D62" s="292">
        <v>9.292711307806394</v>
      </c>
      <c r="E62" s="292">
        <v>2.6971600579398247</v>
      </c>
      <c r="F62" s="292">
        <v>1.6287352025933552</v>
      </c>
      <c r="G62" s="293">
        <v>1.0938867279714695</v>
      </c>
    </row>
    <row r="63" spans="1:7" ht="14.25">
      <c r="A63" s="219" t="s">
        <v>143</v>
      </c>
      <c r="B63" s="217"/>
      <c r="C63" s="187"/>
      <c r="D63" s="221"/>
      <c r="E63" s="187"/>
      <c r="F63" s="187"/>
      <c r="G63" s="187"/>
    </row>
    <row r="64" ht="12.75">
      <c r="A64" s="78" t="s">
        <v>144</v>
      </c>
    </row>
  </sheetData>
  <mergeCells count="19">
    <mergeCell ref="A35:G35"/>
    <mergeCell ref="B37:B38"/>
    <mergeCell ref="D37:D38"/>
    <mergeCell ref="E37:E38"/>
    <mergeCell ref="G37:G38"/>
    <mergeCell ref="A37:A38"/>
    <mergeCell ref="C37:C38"/>
    <mergeCell ref="A1:G1"/>
    <mergeCell ref="A34:G34"/>
    <mergeCell ref="A33:G33"/>
    <mergeCell ref="B6:B7"/>
    <mergeCell ref="D6:D7"/>
    <mergeCell ref="E6:E7"/>
    <mergeCell ref="I32:J32"/>
    <mergeCell ref="A3:G3"/>
    <mergeCell ref="A4:G4"/>
    <mergeCell ref="A6:A7"/>
    <mergeCell ref="C6:C7"/>
    <mergeCell ref="G6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4"/>
  <sheetViews>
    <sheetView showGridLines="0" view="pageBreakPreview" zoomScale="75" zoomScaleNormal="60" zoomScaleSheetLayoutView="75" workbookViewId="0" topLeftCell="A9">
      <selection activeCell="A44" sqref="A44:IV68"/>
    </sheetView>
  </sheetViews>
  <sheetFormatPr defaultColWidth="11.421875" defaultRowHeight="12.75"/>
  <cols>
    <col min="1" max="1" width="45.14062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79" t="s">
        <v>170</v>
      </c>
      <c r="B1" s="379"/>
      <c r="C1" s="379"/>
      <c r="D1" s="379"/>
      <c r="E1" s="379"/>
      <c r="F1" s="379"/>
      <c r="G1" s="26"/>
      <c r="H1" s="14"/>
      <c r="I1" s="54"/>
      <c r="K1" s="54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89" t="s">
        <v>372</v>
      </c>
      <c r="B3" s="389"/>
      <c r="C3" s="389"/>
      <c r="D3" s="389"/>
      <c r="E3" s="389"/>
      <c r="F3" s="389"/>
      <c r="G3" s="63"/>
      <c r="H3" s="14"/>
    </row>
    <row r="4" spans="1:8" ht="13.5" thickBot="1">
      <c r="A4" s="110"/>
      <c r="B4" s="111"/>
      <c r="C4" s="111"/>
      <c r="D4" s="111"/>
      <c r="E4" s="111"/>
      <c r="F4" s="200"/>
      <c r="G4" s="228"/>
      <c r="H4" s="231"/>
    </row>
    <row r="5" spans="1:8" ht="12.75" customHeight="1">
      <c r="A5" s="380" t="s">
        <v>21</v>
      </c>
      <c r="B5" s="390" t="s">
        <v>1</v>
      </c>
      <c r="C5" s="391"/>
      <c r="D5" s="390" t="s">
        <v>2</v>
      </c>
      <c r="E5" s="391" t="s">
        <v>2</v>
      </c>
      <c r="F5" s="107" t="s">
        <v>126</v>
      </c>
      <c r="G5" s="227"/>
      <c r="H5" s="230"/>
    </row>
    <row r="6" spans="1:8" ht="12.75" customHeight="1">
      <c r="A6" s="381"/>
      <c r="B6" s="385" t="s">
        <v>3</v>
      </c>
      <c r="C6" s="377" t="s">
        <v>138</v>
      </c>
      <c r="D6" s="385" t="s">
        <v>3</v>
      </c>
      <c r="E6" s="377" t="s">
        <v>138</v>
      </c>
      <c r="F6" s="108" t="s">
        <v>125</v>
      </c>
      <c r="G6" s="227"/>
      <c r="H6" s="230"/>
    </row>
    <row r="7" spans="1:8" ht="12.75" customHeight="1" thickBot="1">
      <c r="A7" s="382"/>
      <c r="B7" s="386"/>
      <c r="C7" s="378"/>
      <c r="D7" s="386"/>
      <c r="E7" s="378"/>
      <c r="F7" s="109" t="s">
        <v>180</v>
      </c>
      <c r="G7" s="227"/>
      <c r="H7" s="230"/>
    </row>
    <row r="8" spans="1:10" ht="12.75" customHeight="1">
      <c r="A8" s="101" t="s">
        <v>355</v>
      </c>
      <c r="B8" s="91"/>
      <c r="C8" s="92"/>
      <c r="D8" s="91"/>
      <c r="E8" s="92"/>
      <c r="F8" s="93"/>
      <c r="G8" s="228"/>
      <c r="H8" s="230"/>
      <c r="J8" s="14"/>
    </row>
    <row r="9" spans="1:10" ht="12.75" customHeight="1">
      <c r="A9" s="112" t="s">
        <v>248</v>
      </c>
      <c r="B9" s="95">
        <v>11806</v>
      </c>
      <c r="C9" s="96">
        <f>(B9/$B$13)*100</f>
        <v>42.47985031663788</v>
      </c>
      <c r="D9" s="95">
        <v>12766</v>
      </c>
      <c r="E9" s="96">
        <f>(D9/$D$13)*100</f>
        <v>42.24214949869296</v>
      </c>
      <c r="F9" s="323">
        <f>(136266*100)/981755</f>
        <v>13.879837637699833</v>
      </c>
      <c r="G9" s="228"/>
      <c r="H9" s="61"/>
      <c r="J9" s="14"/>
    </row>
    <row r="10" spans="1:10" ht="12.75" customHeight="1">
      <c r="A10" s="99" t="s">
        <v>356</v>
      </c>
      <c r="B10" s="95">
        <v>1819</v>
      </c>
      <c r="C10" s="96">
        <f>(B10/$B$13)*100</f>
        <v>6.545048934945308</v>
      </c>
      <c r="D10" s="95">
        <v>2128</v>
      </c>
      <c r="E10" s="96">
        <f>(D10/$D$13)*100</f>
        <v>7.0414612355646735</v>
      </c>
      <c r="F10" s="323">
        <f>(751166*100)/981755</f>
        <v>76.51257187383818</v>
      </c>
      <c r="G10" s="229"/>
      <c r="H10" s="61"/>
      <c r="J10" s="14"/>
    </row>
    <row r="11" spans="1:10" ht="12.75" customHeight="1">
      <c r="A11" s="99" t="s">
        <v>162</v>
      </c>
      <c r="B11" s="95">
        <v>14167</v>
      </c>
      <c r="C11" s="96">
        <f>(B11/$B$13)*100</f>
        <v>50.975100748416814</v>
      </c>
      <c r="D11" s="95">
        <v>15327</v>
      </c>
      <c r="E11" s="96">
        <f>(D11/$D$13)*100</f>
        <v>50.716389265742365</v>
      </c>
      <c r="F11" s="323">
        <f>(94323*100)/981755</f>
        <v>9.60759048846199</v>
      </c>
      <c r="G11" s="228"/>
      <c r="H11" s="61"/>
      <c r="J11" s="14"/>
    </row>
    <row r="12" spans="1:10" ht="12.75" customHeight="1">
      <c r="A12" s="94"/>
      <c r="B12" s="95"/>
      <c r="C12" s="96"/>
      <c r="D12" s="95"/>
      <c r="E12" s="96"/>
      <c r="F12" s="97"/>
      <c r="H12" s="14"/>
      <c r="J12" s="14"/>
    </row>
    <row r="13" spans="1:10" ht="12.75" customHeight="1" thickBot="1">
      <c r="A13" s="290" t="s">
        <v>152</v>
      </c>
      <c r="B13" s="291">
        <f>SUM(B9:B11)</f>
        <v>27792</v>
      </c>
      <c r="C13" s="292">
        <f>SUM(C9:C11)</f>
        <v>100</v>
      </c>
      <c r="D13" s="291">
        <f>SUM(D9:D11)</f>
        <v>30221</v>
      </c>
      <c r="E13" s="292">
        <f>SUM(E9:E11)</f>
        <v>100</v>
      </c>
      <c r="F13" s="293">
        <f>SUM(F9:F11)</f>
        <v>100.00000000000001</v>
      </c>
      <c r="H13" s="14"/>
      <c r="J13" s="14"/>
    </row>
    <row r="14" spans="1:6" ht="12.75" customHeight="1">
      <c r="A14" s="396" t="s">
        <v>373</v>
      </c>
      <c r="B14" s="396"/>
      <c r="C14" s="396"/>
      <c r="D14" s="396"/>
      <c r="E14" s="106"/>
      <c r="F14" s="114"/>
    </row>
    <row r="15" spans="1:6" ht="12.75" customHeight="1">
      <c r="A15" s="233" t="s">
        <v>374</v>
      </c>
      <c r="B15" s="62"/>
      <c r="C15" s="4"/>
      <c r="D15" s="62"/>
      <c r="E15" s="4"/>
      <c r="F15" s="4"/>
    </row>
    <row r="16" spans="1:6" ht="12.75" customHeight="1">
      <c r="A16" s="365" t="s">
        <v>213</v>
      </c>
      <c r="B16" s="365"/>
      <c r="C16" s="365"/>
      <c r="D16" s="62"/>
      <c r="E16" s="4"/>
      <c r="F16" s="4"/>
    </row>
    <row r="17" spans="1:6" ht="12.75" customHeight="1">
      <c r="A17" s="21"/>
      <c r="B17" s="62"/>
      <c r="C17" s="4"/>
      <c r="D17" s="62"/>
      <c r="E17" s="4"/>
      <c r="F17" s="4"/>
    </row>
    <row r="18" spans="1:6" ht="12.75" customHeight="1">
      <c r="A18" s="21"/>
      <c r="B18" s="62"/>
      <c r="C18" s="4"/>
      <c r="D18" s="62"/>
      <c r="E18" s="4"/>
      <c r="F18" s="4"/>
    </row>
    <row r="19" spans="1:6" ht="12.75" customHeight="1">
      <c r="A19" s="21"/>
      <c r="B19" s="62"/>
      <c r="C19" s="4"/>
      <c r="D19" s="62"/>
      <c r="E19" s="4"/>
      <c r="F19" s="4"/>
    </row>
    <row r="20" spans="1:6" ht="12.75" customHeight="1">
      <c r="A20" s="21"/>
      <c r="B20" s="62"/>
      <c r="C20" s="4"/>
      <c r="D20" s="62"/>
      <c r="E20" s="4"/>
      <c r="F20" s="4"/>
    </row>
    <row r="21" spans="1:6" ht="12.75" customHeight="1">
      <c r="A21" s="21"/>
      <c r="B21" s="62"/>
      <c r="C21" s="4"/>
      <c r="D21" s="62"/>
      <c r="E21" s="4"/>
      <c r="F21" s="4"/>
    </row>
    <row r="22" spans="1:6" ht="12.75" customHeight="1">
      <c r="A22" s="21"/>
      <c r="B22" s="62"/>
      <c r="C22" s="4"/>
      <c r="D22" s="62"/>
      <c r="E22" s="4"/>
      <c r="F22" s="4"/>
    </row>
    <row r="23" spans="1:6" ht="12.75" customHeight="1">
      <c r="A23" s="21"/>
      <c r="B23" s="62"/>
      <c r="C23" s="4"/>
      <c r="D23" s="62"/>
      <c r="E23" s="4"/>
      <c r="F23" s="4"/>
    </row>
    <row r="24" spans="1:6" ht="12.75" customHeight="1">
      <c r="A24" s="21"/>
      <c r="B24" s="62"/>
      <c r="C24" s="4"/>
      <c r="D24" s="62"/>
      <c r="E24" s="4"/>
      <c r="F24" s="4"/>
    </row>
    <row r="25" spans="1:6" ht="12.75" customHeight="1">
      <c r="A25" s="21"/>
      <c r="B25" s="62"/>
      <c r="C25" s="4"/>
      <c r="D25" s="62"/>
      <c r="E25" s="4"/>
      <c r="F25" s="4"/>
    </row>
    <row r="26" spans="1:6" ht="12.75" customHeight="1">
      <c r="A26" s="21"/>
      <c r="B26" s="62"/>
      <c r="C26" s="4"/>
      <c r="D26" s="62"/>
      <c r="E26" s="4"/>
      <c r="F26" s="4"/>
    </row>
    <row r="27" spans="1:6" ht="12.75" customHeight="1">
      <c r="A27" s="21"/>
      <c r="B27" s="62"/>
      <c r="C27" s="4"/>
      <c r="D27" s="62"/>
      <c r="E27" s="4"/>
      <c r="F27" s="4"/>
    </row>
    <row r="28" spans="1:6" ht="12.75" customHeight="1">
      <c r="A28" s="21"/>
      <c r="B28" s="62"/>
      <c r="C28" s="4"/>
      <c r="D28" s="62"/>
      <c r="E28" s="4"/>
      <c r="F28" s="4"/>
    </row>
    <row r="29" spans="1:11" ht="12.75" customHeight="1">
      <c r="A29" s="21"/>
      <c r="B29" s="62"/>
      <c r="C29" s="4"/>
      <c r="D29" s="62"/>
      <c r="E29" s="4"/>
      <c r="F29" s="4"/>
      <c r="K29" s="9"/>
    </row>
    <row r="30" spans="1:11" ht="12.75" customHeight="1">
      <c r="A30" s="21"/>
      <c r="B30" s="62"/>
      <c r="C30" s="4"/>
      <c r="D30" s="62"/>
      <c r="E30" s="4"/>
      <c r="F30" s="4"/>
      <c r="K30" s="9"/>
    </row>
    <row r="31" spans="1:11" ht="12.75" customHeight="1">
      <c r="A31" s="21"/>
      <c r="B31" s="62"/>
      <c r="C31" s="4"/>
      <c r="D31" s="62"/>
      <c r="E31" s="4"/>
      <c r="F31" s="4"/>
      <c r="K31" s="9"/>
    </row>
    <row r="32" spans="1:11" ht="12.75" customHeight="1">
      <c r="A32" s="21"/>
      <c r="B32" s="62"/>
      <c r="C32" s="4"/>
      <c r="D32" s="62"/>
      <c r="E32" s="4"/>
      <c r="F32" s="4"/>
      <c r="K32" s="9"/>
    </row>
    <row r="33" spans="1:11" ht="12.75" customHeight="1">
      <c r="A33" s="21"/>
      <c r="B33" s="62"/>
      <c r="C33" s="4"/>
      <c r="D33" s="62"/>
      <c r="E33" s="4"/>
      <c r="F33" s="4"/>
      <c r="K33" s="9"/>
    </row>
    <row r="34" spans="1:11" ht="12.75" customHeight="1">
      <c r="A34" s="21"/>
      <c r="B34" s="62"/>
      <c r="C34" s="4"/>
      <c r="D34" s="62"/>
      <c r="E34" s="4"/>
      <c r="F34" s="4"/>
      <c r="K34" s="9"/>
    </row>
    <row r="35" spans="1:6" ht="12.75" customHeight="1">
      <c r="A35" s="21"/>
      <c r="B35" s="62"/>
      <c r="C35" s="4"/>
      <c r="D35" s="62"/>
      <c r="E35" s="4"/>
      <c r="F35" s="4"/>
    </row>
    <row r="36" spans="1:6" ht="12.75" customHeight="1">
      <c r="A36" s="21"/>
      <c r="B36" s="62"/>
      <c r="C36" s="4"/>
      <c r="D36" s="62"/>
      <c r="E36" s="4"/>
      <c r="F36" s="4"/>
    </row>
    <row r="37" spans="1:6" ht="12.75" customHeight="1">
      <c r="A37" s="21"/>
      <c r="B37" s="62"/>
      <c r="C37" s="4"/>
      <c r="D37" s="62"/>
      <c r="E37" s="4"/>
      <c r="F37" s="4"/>
    </row>
    <row r="38" spans="1:6" ht="12.75" customHeight="1">
      <c r="A38" s="21"/>
      <c r="B38" s="62"/>
      <c r="C38" s="4"/>
      <c r="D38" s="62"/>
      <c r="E38" s="4"/>
      <c r="F38" s="4"/>
    </row>
    <row r="39" spans="1:6" ht="12.75" customHeight="1">
      <c r="A39" s="21"/>
      <c r="B39" s="62"/>
      <c r="C39" s="4"/>
      <c r="D39" s="62"/>
      <c r="E39" s="4"/>
      <c r="F39" s="4"/>
    </row>
    <row r="40" spans="1:6" ht="12.75" customHeight="1">
      <c r="A40" s="21"/>
      <c r="B40" s="62"/>
      <c r="C40" s="4"/>
      <c r="D40" s="62"/>
      <c r="E40" s="4"/>
      <c r="F40" s="4"/>
    </row>
    <row r="41" spans="1:6" ht="12.75" customHeight="1">
      <c r="A41" s="21"/>
      <c r="B41" s="62"/>
      <c r="C41" s="4"/>
      <c r="D41" s="62"/>
      <c r="E41" s="4"/>
      <c r="F41" s="4"/>
    </row>
    <row r="42" spans="1:6" ht="12.75" customHeight="1">
      <c r="A42" s="21"/>
      <c r="B42" s="62"/>
      <c r="C42" s="4"/>
      <c r="D42" s="62"/>
      <c r="E42" s="4"/>
      <c r="F42" s="4"/>
    </row>
    <row r="43" spans="1:6" ht="24" customHeight="1">
      <c r="A43" s="33"/>
      <c r="B43" s="33"/>
      <c r="C43" s="33"/>
      <c r="D43" s="33"/>
      <c r="E43" s="33"/>
      <c r="F43" s="33"/>
    </row>
    <row r="44" spans="1:6" ht="12.75">
      <c r="A44" s="33"/>
      <c r="B44" s="33"/>
      <c r="C44" s="33"/>
      <c r="D44" s="33"/>
      <c r="E44" s="33"/>
      <c r="F44" s="33"/>
    </row>
  </sheetData>
  <mergeCells count="11">
    <mergeCell ref="A16:C16"/>
    <mergeCell ref="A14:D14"/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M38"/>
  <sheetViews>
    <sheetView showGridLines="0" view="pageBreakPreview" zoomScale="75" zoomScaleNormal="75" zoomScaleSheetLayoutView="75" workbookViewId="0" topLeftCell="A1">
      <selection activeCell="F8" sqref="F8:F11"/>
    </sheetView>
  </sheetViews>
  <sheetFormatPr defaultColWidth="11.421875" defaultRowHeight="12.75"/>
  <cols>
    <col min="1" max="1" width="63.4218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79" t="s">
        <v>170</v>
      </c>
      <c r="B1" s="379"/>
      <c r="C1" s="379"/>
      <c r="D1" s="379"/>
      <c r="E1" s="379"/>
      <c r="F1" s="379"/>
      <c r="G1" s="26"/>
      <c r="H1" s="14"/>
      <c r="I1" s="54"/>
      <c r="K1" s="54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89" t="s">
        <v>375</v>
      </c>
      <c r="B3" s="389"/>
      <c r="C3" s="389"/>
      <c r="D3" s="389"/>
      <c r="E3" s="389"/>
      <c r="F3" s="389"/>
      <c r="G3" s="63"/>
      <c r="H3" s="14"/>
    </row>
    <row r="4" spans="1:8" ht="13.5" thickBot="1">
      <c r="A4" s="110"/>
      <c r="B4" s="111"/>
      <c r="C4" s="111"/>
      <c r="D4" s="111"/>
      <c r="E4" s="111"/>
      <c r="F4" s="200"/>
      <c r="G4" s="228"/>
      <c r="H4" s="22"/>
    </row>
    <row r="5" spans="1:8" ht="12.75" customHeight="1">
      <c r="A5" s="380" t="s">
        <v>21</v>
      </c>
      <c r="B5" s="390" t="s">
        <v>1</v>
      </c>
      <c r="C5" s="391"/>
      <c r="D5" s="390" t="s">
        <v>2</v>
      </c>
      <c r="E5" s="391" t="s">
        <v>2</v>
      </c>
      <c r="F5" s="107" t="s">
        <v>126</v>
      </c>
      <c r="G5" s="227"/>
      <c r="H5" s="230"/>
    </row>
    <row r="6" spans="1:8" ht="12.75" customHeight="1">
      <c r="A6" s="381"/>
      <c r="B6" s="385" t="s">
        <v>3</v>
      </c>
      <c r="C6" s="377" t="s">
        <v>138</v>
      </c>
      <c r="D6" s="385" t="s">
        <v>3</v>
      </c>
      <c r="E6" s="377" t="s">
        <v>138</v>
      </c>
      <c r="F6" s="108" t="s">
        <v>125</v>
      </c>
      <c r="G6" s="227"/>
      <c r="H6" s="230"/>
    </row>
    <row r="7" spans="1:8" ht="12.75" customHeight="1" thickBot="1">
      <c r="A7" s="382"/>
      <c r="B7" s="386"/>
      <c r="C7" s="378"/>
      <c r="D7" s="386"/>
      <c r="E7" s="378"/>
      <c r="F7" s="109" t="s">
        <v>181</v>
      </c>
      <c r="G7" s="227"/>
      <c r="H7" s="230"/>
    </row>
    <row r="8" spans="1:10" ht="12.75" customHeight="1">
      <c r="A8" s="101" t="s">
        <v>255</v>
      </c>
      <c r="B8" s="91">
        <v>14832</v>
      </c>
      <c r="C8" s="92">
        <f>(B8/$B$13)*100</f>
        <v>67.91519758230689</v>
      </c>
      <c r="D8" s="91">
        <v>17592</v>
      </c>
      <c r="E8" s="92">
        <f>(D8/$D$13)*100</f>
        <v>65.87283756459222</v>
      </c>
      <c r="F8" s="93">
        <f>(4679025*100)/7480811</f>
        <v>62.54702865772174</v>
      </c>
      <c r="G8" s="228"/>
      <c r="H8" s="61"/>
      <c r="J8" s="14"/>
    </row>
    <row r="9" spans="1:10" ht="12.75" customHeight="1">
      <c r="A9" s="99" t="s">
        <v>256</v>
      </c>
      <c r="B9" s="95">
        <v>262</v>
      </c>
      <c r="C9" s="96">
        <f>(B9/$B$13)*100</f>
        <v>1.1996886304317964</v>
      </c>
      <c r="D9" s="95">
        <v>405</v>
      </c>
      <c r="E9" s="96">
        <f>(D9/$D$13)*100</f>
        <v>1.5165131431139072</v>
      </c>
      <c r="F9" s="97">
        <f>(1907968*100)/7480811</f>
        <v>25.50482828666571</v>
      </c>
      <c r="G9" s="229"/>
      <c r="H9" s="61"/>
      <c r="J9" s="14"/>
    </row>
    <row r="10" spans="1:10" ht="12.75" customHeight="1">
      <c r="A10" s="99" t="s">
        <v>250</v>
      </c>
      <c r="B10" s="95">
        <v>2828</v>
      </c>
      <c r="C10" s="96">
        <f>(B10/$B$13)*100</f>
        <v>12.949310865882138</v>
      </c>
      <c r="D10" s="95">
        <v>3494</v>
      </c>
      <c r="E10" s="96">
        <f>(D10/$D$13)*100</f>
        <v>13.083202276641954</v>
      </c>
      <c r="F10" s="97">
        <f>(361708*100)/7480811</f>
        <v>4.83514421096857</v>
      </c>
      <c r="G10" s="228"/>
      <c r="H10" s="61"/>
      <c r="J10" s="14"/>
    </row>
    <row r="11" spans="1:10" ht="12.75" customHeight="1">
      <c r="A11" s="99" t="s">
        <v>260</v>
      </c>
      <c r="B11" s="95">
        <v>3917</v>
      </c>
      <c r="C11" s="96">
        <f>(B11/$B$13)*100</f>
        <v>17.935802921379185</v>
      </c>
      <c r="D11" s="95">
        <v>5215</v>
      </c>
      <c r="E11" s="96">
        <f>(D11/$D$13)*100</f>
        <v>19.527447015651912</v>
      </c>
      <c r="F11" s="97">
        <f>(532110*100)/7480811</f>
        <v>7.112998844643983</v>
      </c>
      <c r="G11" s="228"/>
      <c r="H11" s="61"/>
      <c r="J11" s="14"/>
    </row>
    <row r="12" spans="1:10" ht="12.75" customHeight="1">
      <c r="A12" s="94"/>
      <c r="B12" s="95"/>
      <c r="C12" s="96"/>
      <c r="D12" s="95"/>
      <c r="E12" s="96"/>
      <c r="F12" s="97"/>
      <c r="H12" s="14"/>
      <c r="J12" s="14"/>
    </row>
    <row r="13" spans="1:10" ht="12.75" customHeight="1" thickBot="1">
      <c r="A13" s="290" t="s">
        <v>167</v>
      </c>
      <c r="B13" s="291">
        <f>SUM(B8:B11)</f>
        <v>21839</v>
      </c>
      <c r="C13" s="292">
        <f>SUM(C8:C11)</f>
        <v>100</v>
      </c>
      <c r="D13" s="291">
        <f>SUM(D8:D11)</f>
        <v>26706</v>
      </c>
      <c r="E13" s="292">
        <f>SUM(E8:E11)</f>
        <v>100</v>
      </c>
      <c r="F13" s="293">
        <f>SUM(F8:F11)</f>
        <v>100</v>
      </c>
      <c r="H13" s="14"/>
      <c r="J13" s="14"/>
    </row>
    <row r="14" spans="1:6" ht="12.75" customHeight="1">
      <c r="A14" s="396" t="s">
        <v>373</v>
      </c>
      <c r="B14" s="396"/>
      <c r="C14" s="103"/>
      <c r="D14" s="106"/>
      <c r="E14" s="106"/>
      <c r="F14" s="114"/>
    </row>
    <row r="15" spans="1:6" ht="12.75" customHeight="1">
      <c r="A15" s="233" t="s">
        <v>357</v>
      </c>
      <c r="B15" s="62"/>
      <c r="C15" s="4"/>
      <c r="D15" s="62"/>
      <c r="E15" s="4"/>
      <c r="F15" s="4"/>
    </row>
    <row r="16" spans="1:6" ht="12.75" customHeight="1">
      <c r="A16" s="21" t="s">
        <v>236</v>
      </c>
      <c r="B16" s="62"/>
      <c r="C16" s="4"/>
      <c r="D16" s="62"/>
      <c r="E16" s="4"/>
      <c r="F16" s="4"/>
    </row>
    <row r="17" spans="1:6" ht="12.75" customHeight="1">
      <c r="A17" s="21" t="s">
        <v>257</v>
      </c>
      <c r="B17" s="62"/>
      <c r="C17" s="4"/>
      <c r="D17" s="62"/>
      <c r="E17" s="4"/>
      <c r="F17" s="4"/>
    </row>
    <row r="18" spans="1:6" ht="12.75" customHeight="1">
      <c r="A18" s="21" t="s">
        <v>258</v>
      </c>
      <c r="B18" s="62"/>
      <c r="C18" s="4"/>
      <c r="D18" s="62"/>
      <c r="E18" s="4"/>
      <c r="F18" s="4"/>
    </row>
    <row r="19" spans="1:6" ht="12.75" customHeight="1">
      <c r="A19" s="21" t="s">
        <v>259</v>
      </c>
      <c r="B19" s="62"/>
      <c r="C19" s="4"/>
      <c r="D19" s="62"/>
      <c r="E19" s="4"/>
      <c r="F19" s="4"/>
    </row>
    <row r="20" spans="1:6" ht="12.75" customHeight="1">
      <c r="A20" s="21" t="s">
        <v>261</v>
      </c>
      <c r="B20" s="62"/>
      <c r="C20" s="4"/>
      <c r="D20" s="62"/>
      <c r="E20" s="4"/>
      <c r="F20" s="4"/>
    </row>
    <row r="21" spans="1:6" ht="12.75" customHeight="1">
      <c r="A21" s="21" t="s">
        <v>262</v>
      </c>
      <c r="B21" s="62"/>
      <c r="C21" s="4"/>
      <c r="D21" s="62"/>
      <c r="E21" s="4"/>
      <c r="F21" s="4"/>
    </row>
    <row r="22" spans="1:6" ht="12.75" customHeight="1">
      <c r="A22" s="21" t="s">
        <v>263</v>
      </c>
      <c r="B22" s="62"/>
      <c r="C22" s="4"/>
      <c r="D22" s="62"/>
      <c r="E22" s="4"/>
      <c r="F22" s="4"/>
    </row>
    <row r="23" spans="1:6" ht="12.75" customHeight="1">
      <c r="A23" s="21" t="s">
        <v>264</v>
      </c>
      <c r="B23" s="62"/>
      <c r="C23" s="4"/>
      <c r="D23" s="62"/>
      <c r="E23" s="4"/>
      <c r="F23" s="4"/>
    </row>
    <row r="24" spans="1:6" ht="12.75" customHeight="1">
      <c r="A24" s="21"/>
      <c r="B24" s="62"/>
      <c r="C24" s="4"/>
      <c r="D24" s="62"/>
      <c r="E24" s="4"/>
      <c r="F24" s="4"/>
    </row>
    <row r="25" spans="1:6" ht="12.75">
      <c r="A25" s="12"/>
      <c r="B25" s="13"/>
      <c r="C25" s="13"/>
      <c r="D25" s="5"/>
      <c r="E25" s="5"/>
      <c r="F25" s="9"/>
    </row>
    <row r="26" spans="1:6" ht="12.75">
      <c r="A26" s="12"/>
      <c r="B26" s="13"/>
      <c r="C26" s="13"/>
      <c r="D26" s="5"/>
      <c r="E26" s="5"/>
      <c r="F26" s="9"/>
    </row>
    <row r="27" spans="1:6" ht="12.75">
      <c r="A27" s="12"/>
      <c r="B27" s="13"/>
      <c r="C27" s="13"/>
      <c r="D27" s="5"/>
      <c r="E27" s="5"/>
      <c r="F27" s="9"/>
    </row>
    <row r="28" spans="1:13" ht="12.75">
      <c r="A28" s="12"/>
      <c r="B28" s="13"/>
      <c r="C28" s="13"/>
      <c r="D28" s="5"/>
      <c r="E28" s="5"/>
      <c r="F28" s="68"/>
      <c r="G28" s="68"/>
      <c r="H28" s="68"/>
      <c r="I28" s="69"/>
      <c r="J28" s="68"/>
      <c r="K28" s="69"/>
      <c r="L28" s="68"/>
      <c r="M28" s="68"/>
    </row>
    <row r="29" spans="1:6" ht="12.75">
      <c r="A29" s="12"/>
      <c r="B29" s="13"/>
      <c r="C29" s="13"/>
      <c r="D29" s="5"/>
      <c r="E29" s="5"/>
      <c r="F29" s="9"/>
    </row>
    <row r="30" spans="1:6" ht="12.75">
      <c r="A30" s="12"/>
      <c r="B30" s="13"/>
      <c r="C30" s="13"/>
      <c r="D30" s="5"/>
      <c r="E30" s="5"/>
      <c r="F30" s="9"/>
    </row>
    <row r="31" spans="1:6" ht="12.75">
      <c r="A31" s="12"/>
      <c r="B31" s="13"/>
      <c r="C31" s="13"/>
      <c r="D31" s="5"/>
      <c r="E31" s="5"/>
      <c r="F31" s="9"/>
    </row>
    <row r="32" spans="1:6" ht="12.75">
      <c r="A32" s="12"/>
      <c r="B32" s="13"/>
      <c r="C32" s="13"/>
      <c r="D32" s="5"/>
      <c r="E32" s="5"/>
      <c r="F32" s="9"/>
    </row>
    <row r="33" spans="1:6" ht="12.75">
      <c r="A33" s="12"/>
      <c r="B33" s="13"/>
      <c r="C33" s="13"/>
      <c r="D33" s="5"/>
      <c r="E33" s="5"/>
      <c r="F33" s="9"/>
    </row>
    <row r="34" spans="1:6" ht="12.75">
      <c r="A34" s="12"/>
      <c r="B34" s="13"/>
      <c r="C34" s="13"/>
      <c r="D34" s="5"/>
      <c r="E34" s="5"/>
      <c r="F34" s="9"/>
    </row>
    <row r="35" spans="1:6" ht="12.75">
      <c r="A35" s="12"/>
      <c r="B35" s="13"/>
      <c r="C35" s="13"/>
      <c r="D35" s="5"/>
      <c r="E35" s="5"/>
      <c r="F35" s="9"/>
    </row>
    <row r="36" spans="1:6" ht="12.75">
      <c r="A36" s="12"/>
      <c r="B36" s="13"/>
      <c r="C36" s="13"/>
      <c r="D36" s="5"/>
      <c r="E36" s="5"/>
      <c r="F36" s="9"/>
    </row>
    <row r="37" spans="1:6" ht="12.75">
      <c r="A37" s="12"/>
      <c r="B37" s="13"/>
      <c r="C37" s="13"/>
      <c r="D37" s="5"/>
      <c r="E37" s="5"/>
      <c r="F37" s="9"/>
    </row>
    <row r="38" spans="1:6" ht="12.75">
      <c r="A38" s="12"/>
      <c r="B38" s="13"/>
      <c r="C38" s="13"/>
      <c r="D38" s="5"/>
      <c r="E38" s="5"/>
      <c r="F38" s="9"/>
    </row>
  </sheetData>
  <mergeCells count="10">
    <mergeCell ref="A14:B14"/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view="pageBreakPreview" zoomScale="75" zoomScaleNormal="75" zoomScaleSheetLayoutView="75" workbookViewId="0" topLeftCell="A13">
      <selection activeCell="F26" sqref="F26"/>
    </sheetView>
  </sheetViews>
  <sheetFormatPr defaultColWidth="11.421875" defaultRowHeight="12.75"/>
  <cols>
    <col min="1" max="1" width="63.28125" style="9" bestFit="1" customWidth="1"/>
    <col min="2" max="2" width="18.421875" style="4" customWidth="1"/>
    <col min="3" max="7" width="12.7109375" style="4" customWidth="1"/>
    <col min="8" max="8" width="6.7109375" style="9" customWidth="1"/>
    <col min="9" max="9" width="12.7109375" style="9" customWidth="1"/>
    <col min="10" max="16384" width="11.421875" style="9" customWidth="1"/>
  </cols>
  <sheetData>
    <row r="1" spans="1:7" s="23" customFormat="1" ht="18" customHeight="1">
      <c r="A1" s="366" t="s">
        <v>170</v>
      </c>
      <c r="B1" s="366"/>
      <c r="C1" s="366"/>
      <c r="D1" s="366"/>
      <c r="E1" s="366"/>
      <c r="F1" s="366"/>
      <c r="G1" s="366"/>
    </row>
    <row r="2" spans="1:7" ht="12.75" customHeight="1">
      <c r="A2" s="22"/>
      <c r="B2" s="6"/>
      <c r="C2" s="6"/>
      <c r="D2" s="6"/>
      <c r="E2" s="6"/>
      <c r="F2" s="6"/>
      <c r="G2" s="6"/>
    </row>
    <row r="3" spans="1:10" ht="15" customHeight="1">
      <c r="A3" s="389" t="s">
        <v>197</v>
      </c>
      <c r="B3" s="389"/>
      <c r="C3" s="389"/>
      <c r="D3" s="389"/>
      <c r="E3" s="389"/>
      <c r="F3" s="389"/>
      <c r="G3" s="389"/>
      <c r="H3" s="14"/>
      <c r="I3" s="14"/>
      <c r="J3" s="14"/>
    </row>
    <row r="4" spans="1:10" ht="15" customHeight="1">
      <c r="A4" s="389" t="s">
        <v>166</v>
      </c>
      <c r="B4" s="389"/>
      <c r="C4" s="389"/>
      <c r="D4" s="389"/>
      <c r="E4" s="389"/>
      <c r="F4" s="389"/>
      <c r="G4" s="389"/>
      <c r="H4" s="14"/>
      <c r="I4" s="14"/>
      <c r="J4" s="14"/>
    </row>
    <row r="5" spans="1:10" ht="12.75" customHeight="1" thickBot="1">
      <c r="A5" s="89"/>
      <c r="B5" s="89"/>
      <c r="C5" s="89"/>
      <c r="D5" s="89"/>
      <c r="E5" s="89"/>
      <c r="F5" s="89"/>
      <c r="G5" s="115"/>
      <c r="H5" s="14"/>
      <c r="I5" s="14"/>
      <c r="J5" s="14"/>
    </row>
    <row r="6" spans="1:9" ht="18.75" customHeight="1">
      <c r="A6" s="380" t="s">
        <v>21</v>
      </c>
      <c r="B6" s="387" t="s">
        <v>1</v>
      </c>
      <c r="C6" s="367"/>
      <c r="D6" s="388"/>
      <c r="E6" s="387" t="s">
        <v>2</v>
      </c>
      <c r="F6" s="367"/>
      <c r="G6" s="367"/>
      <c r="I6" s="6"/>
    </row>
    <row r="7" spans="1:9" ht="21.75" customHeight="1" thickBot="1">
      <c r="A7" s="382"/>
      <c r="B7" s="349">
        <v>2012</v>
      </c>
      <c r="C7" s="349">
        <v>2013</v>
      </c>
      <c r="D7" s="350" t="s">
        <v>376</v>
      </c>
      <c r="E7" s="349">
        <v>2012</v>
      </c>
      <c r="F7" s="349">
        <v>2013</v>
      </c>
      <c r="G7" s="351" t="s">
        <v>376</v>
      </c>
      <c r="H7" s="4"/>
      <c r="I7" s="1"/>
    </row>
    <row r="8" spans="1:9" ht="12.75" customHeight="1">
      <c r="A8" s="241" t="s">
        <v>237</v>
      </c>
      <c r="B8" s="235">
        <v>4144</v>
      </c>
      <c r="C8" s="235">
        <v>4036</v>
      </c>
      <c r="D8" s="92">
        <f>((C8-B8)/B8)*100</f>
        <v>-2.606177606177606</v>
      </c>
      <c r="E8" s="235">
        <v>5141</v>
      </c>
      <c r="F8" s="235">
        <v>4737</v>
      </c>
      <c r="G8" s="242">
        <f>((F8-E8)/E8)*100</f>
        <v>-7.858393308694807</v>
      </c>
      <c r="I8" s="70"/>
    </row>
    <row r="9" spans="1:9" ht="12.75" customHeight="1">
      <c r="A9" s="243" t="s">
        <v>238</v>
      </c>
      <c r="B9" s="236">
        <v>687</v>
      </c>
      <c r="C9" s="236">
        <v>655</v>
      </c>
      <c r="D9" s="96">
        <f aca="true" t="shared" si="0" ref="D9:D20">((C9-B9)/B9)*100</f>
        <v>-4.657933042212519</v>
      </c>
      <c r="E9" s="236">
        <v>924</v>
      </c>
      <c r="F9" s="236">
        <v>830</v>
      </c>
      <c r="G9" s="239">
        <f aca="true" t="shared" si="1" ref="G9:G20">((F9-E9)/E9)*100</f>
        <v>-10.173160173160174</v>
      </c>
      <c r="I9" s="1"/>
    </row>
    <row r="10" spans="1:9" ht="12.75" customHeight="1">
      <c r="A10" s="243" t="s">
        <v>239</v>
      </c>
      <c r="B10" s="236">
        <v>1357</v>
      </c>
      <c r="C10" s="236">
        <v>1358</v>
      </c>
      <c r="D10" s="96">
        <f t="shared" si="0"/>
        <v>0.07369196757553427</v>
      </c>
      <c r="E10" s="236">
        <v>1729</v>
      </c>
      <c r="F10" s="236">
        <v>1639</v>
      </c>
      <c r="G10" s="239">
        <f t="shared" si="1"/>
        <v>-5.205320994794679</v>
      </c>
      <c r="I10" s="70"/>
    </row>
    <row r="11" spans="1:9" ht="12.75" customHeight="1">
      <c r="A11" s="243" t="s">
        <v>240</v>
      </c>
      <c r="B11" s="236">
        <v>1601</v>
      </c>
      <c r="C11" s="236">
        <v>1610</v>
      </c>
      <c r="D11" s="96">
        <f t="shared" si="0"/>
        <v>0.5621486570893192</v>
      </c>
      <c r="E11" s="236">
        <v>1897</v>
      </c>
      <c r="F11" s="236">
        <v>1836</v>
      </c>
      <c r="G11" s="239">
        <f t="shared" si="1"/>
        <v>-3.215603584607275</v>
      </c>
      <c r="I11" s="1"/>
    </row>
    <row r="12" spans="1:9" ht="12.75" customHeight="1">
      <c r="A12" s="243" t="s">
        <v>241</v>
      </c>
      <c r="B12" s="236">
        <v>1558</v>
      </c>
      <c r="C12" s="236">
        <v>1550</v>
      </c>
      <c r="D12" s="96">
        <f t="shared" si="0"/>
        <v>-0.5134788189987163</v>
      </c>
      <c r="E12" s="236">
        <v>1883</v>
      </c>
      <c r="F12" s="236">
        <v>1771</v>
      </c>
      <c r="G12" s="239">
        <f t="shared" si="1"/>
        <v>-5.947955390334572</v>
      </c>
      <c r="I12" s="70"/>
    </row>
    <row r="13" spans="1:9" ht="12.75" customHeight="1">
      <c r="A13" s="243" t="s">
        <v>242</v>
      </c>
      <c r="B13" s="236">
        <v>564</v>
      </c>
      <c r="C13" s="236">
        <v>517</v>
      </c>
      <c r="D13" s="96">
        <f t="shared" si="0"/>
        <v>-8.333333333333332</v>
      </c>
      <c r="E13" s="236">
        <v>698</v>
      </c>
      <c r="F13" s="236">
        <v>613</v>
      </c>
      <c r="G13" s="239">
        <f t="shared" si="1"/>
        <v>-12.177650429799428</v>
      </c>
      <c r="I13" s="1"/>
    </row>
    <row r="14" spans="1:9" ht="12.75" customHeight="1">
      <c r="A14" s="243" t="s">
        <v>243</v>
      </c>
      <c r="B14" s="236">
        <v>10739</v>
      </c>
      <c r="C14" s="236">
        <v>10558</v>
      </c>
      <c r="D14" s="96">
        <f t="shared" si="0"/>
        <v>-1.6854455722134276</v>
      </c>
      <c r="E14" s="236">
        <v>12973</v>
      </c>
      <c r="F14" s="236">
        <v>11872</v>
      </c>
      <c r="G14" s="239">
        <f t="shared" si="1"/>
        <v>-8.486857319047251</v>
      </c>
      <c r="I14" s="1"/>
    </row>
    <row r="15" spans="1:9" ht="12.75" customHeight="1">
      <c r="A15" s="243" t="s">
        <v>244</v>
      </c>
      <c r="B15" s="236">
        <v>743</v>
      </c>
      <c r="C15" s="236">
        <v>726</v>
      </c>
      <c r="D15" s="96">
        <f t="shared" si="0"/>
        <v>-2.2880215343203227</v>
      </c>
      <c r="E15" s="236">
        <v>943</v>
      </c>
      <c r="F15" s="236">
        <v>863</v>
      </c>
      <c r="G15" s="239">
        <f t="shared" si="1"/>
        <v>-8.48356309650053</v>
      </c>
      <c r="I15" s="70"/>
    </row>
    <row r="16" spans="1:9" ht="12.75" customHeight="1">
      <c r="A16" s="243" t="s">
        <v>368</v>
      </c>
      <c r="B16" s="236">
        <v>1924</v>
      </c>
      <c r="C16" s="236">
        <v>1911</v>
      </c>
      <c r="D16" s="96">
        <f t="shared" si="0"/>
        <v>-0.6756756756756757</v>
      </c>
      <c r="E16" s="236">
        <v>2440</v>
      </c>
      <c r="F16" s="236">
        <v>2286</v>
      </c>
      <c r="G16" s="239">
        <f t="shared" si="1"/>
        <v>-6.311475409836066</v>
      </c>
      <c r="I16" s="1"/>
    </row>
    <row r="17" spans="1:9" ht="12.75" customHeight="1">
      <c r="A17" s="243" t="s">
        <v>245</v>
      </c>
      <c r="B17" s="236">
        <v>851</v>
      </c>
      <c r="C17" s="236">
        <v>833</v>
      </c>
      <c r="D17" s="96">
        <f t="shared" si="0"/>
        <v>-2.1151586368977675</v>
      </c>
      <c r="E17" s="236">
        <v>1133</v>
      </c>
      <c r="F17" s="236">
        <v>1053</v>
      </c>
      <c r="G17" s="239">
        <f t="shared" si="1"/>
        <v>-7.0609002647837595</v>
      </c>
      <c r="I17" s="1"/>
    </row>
    <row r="18" spans="1:9" ht="12.75" customHeight="1">
      <c r="A18" s="243" t="s">
        <v>246</v>
      </c>
      <c r="B18" s="236">
        <v>4083</v>
      </c>
      <c r="C18" s="236">
        <v>4036</v>
      </c>
      <c r="D18" s="96">
        <f t="shared" si="0"/>
        <v>-1.151114376683811</v>
      </c>
      <c r="E18" s="236">
        <v>4935</v>
      </c>
      <c r="F18" s="236">
        <v>4722</v>
      </c>
      <c r="G18" s="239">
        <f t="shared" si="1"/>
        <v>-4.316109422492401</v>
      </c>
      <c r="I18" s="1"/>
    </row>
    <row r="19" spans="1:9" ht="12.75" customHeight="1">
      <c r="A19" s="243" t="s">
        <v>367</v>
      </c>
      <c r="B19" s="236">
        <v>595</v>
      </c>
      <c r="C19" s="236">
        <v>612</v>
      </c>
      <c r="D19" s="96">
        <f t="shared" si="0"/>
        <v>2.857142857142857</v>
      </c>
      <c r="E19" s="236">
        <v>736</v>
      </c>
      <c r="F19" s="236">
        <v>733</v>
      </c>
      <c r="G19" s="239">
        <f t="shared" si="1"/>
        <v>-0.4076086956521739</v>
      </c>
      <c r="I19" s="1"/>
    </row>
    <row r="20" spans="1:9" ht="12.75" customHeight="1">
      <c r="A20" s="243" t="s">
        <v>247</v>
      </c>
      <c r="B20" s="236">
        <v>344</v>
      </c>
      <c r="C20" s="236">
        <v>329</v>
      </c>
      <c r="D20" s="96">
        <f t="shared" si="0"/>
        <v>-4.3604651162790695</v>
      </c>
      <c r="E20" s="236">
        <v>476</v>
      </c>
      <c r="F20" s="236">
        <v>431</v>
      </c>
      <c r="G20" s="239">
        <f t="shared" si="1"/>
        <v>-9.453781512605042</v>
      </c>
      <c r="I20" s="1"/>
    </row>
    <row r="21" spans="1:9" ht="12.75" customHeight="1">
      <c r="A21" s="94"/>
      <c r="B21" s="95"/>
      <c r="C21" s="95"/>
      <c r="D21" s="96"/>
      <c r="E21" s="95"/>
      <c r="F21" s="95"/>
      <c r="G21" s="239"/>
      <c r="I21" s="1"/>
    </row>
    <row r="22" spans="1:9" ht="12.75" customHeight="1" thickBot="1">
      <c r="A22" s="290" t="s">
        <v>171</v>
      </c>
      <c r="B22" s="291">
        <v>29190</v>
      </c>
      <c r="C22" s="291">
        <f>SUM(C8:C20)</f>
        <v>28731</v>
      </c>
      <c r="D22" s="292">
        <f>((C22-B22)/B22)*100</f>
        <v>-1.5724563206577595</v>
      </c>
      <c r="E22" s="291">
        <v>35908</v>
      </c>
      <c r="F22" s="291">
        <f>SUM(F8:F20)</f>
        <v>33386</v>
      </c>
      <c r="G22" s="293">
        <f>((F22-E22)/E22)*100</f>
        <v>-7.023504511529464</v>
      </c>
      <c r="I22" s="1"/>
    </row>
    <row r="23" spans="1:9" ht="12.75" customHeight="1">
      <c r="A23" s="113" t="s">
        <v>377</v>
      </c>
      <c r="B23" s="116"/>
      <c r="C23" s="116"/>
      <c r="D23" s="116"/>
      <c r="E23" s="116"/>
      <c r="F23" s="116"/>
      <c r="G23" s="117"/>
      <c r="I23" s="71"/>
    </row>
    <row r="24" spans="1:9" ht="12.75" customHeight="1">
      <c r="A24" s="21" t="s">
        <v>213</v>
      </c>
      <c r="B24" s="1"/>
      <c r="C24" s="1"/>
      <c r="D24" s="19"/>
      <c r="E24" s="1"/>
      <c r="F24" s="1"/>
      <c r="G24" s="19"/>
      <c r="I24" s="22"/>
    </row>
    <row r="25" spans="1:9" ht="12.75" customHeight="1">
      <c r="A25" s="2"/>
      <c r="B25" s="20"/>
      <c r="C25" s="20"/>
      <c r="D25" s="20"/>
      <c r="E25" s="20"/>
      <c r="I25" s="22"/>
    </row>
    <row r="26" spans="1:9" ht="12.75" customHeight="1">
      <c r="A26" s="232" t="s">
        <v>178</v>
      </c>
      <c r="B26" s="67" t="s">
        <v>214</v>
      </c>
      <c r="C26" s="373" t="s">
        <v>111</v>
      </c>
      <c r="D26" s="373"/>
      <c r="E26" s="67"/>
      <c r="F26" s="3"/>
      <c r="G26" s="9"/>
      <c r="I26" s="22"/>
    </row>
    <row r="27" spans="1:9" ht="12.75" customHeight="1">
      <c r="A27" s="232" t="s">
        <v>179</v>
      </c>
      <c r="B27" s="3" t="s">
        <v>215</v>
      </c>
      <c r="C27" s="364" t="s">
        <v>58</v>
      </c>
      <c r="D27" s="364"/>
      <c r="E27" s="3"/>
      <c r="F27" s="12"/>
      <c r="G27" s="12"/>
      <c r="I27" s="22"/>
    </row>
    <row r="28" spans="1:7" ht="12.75" customHeight="1">
      <c r="A28" s="2"/>
      <c r="B28" s="20"/>
      <c r="C28" s="311"/>
      <c r="D28" s="311"/>
      <c r="E28" s="311"/>
      <c r="F28" s="311"/>
      <c r="G28" s="12"/>
    </row>
    <row r="29" spans="1:7" ht="12.75" customHeight="1">
      <c r="A29" s="2"/>
      <c r="B29" s="66"/>
      <c r="C29" s="66"/>
      <c r="D29" s="3"/>
      <c r="E29" s="3"/>
      <c r="F29" s="12"/>
      <c r="G29" s="12"/>
    </row>
    <row r="30" spans="1:7" ht="12.75" customHeight="1">
      <c r="A30" s="2"/>
      <c r="B30" s="67"/>
      <c r="C30" s="372"/>
      <c r="D30" s="372"/>
      <c r="E30" s="372"/>
      <c r="F30" s="372"/>
      <c r="G30" s="372"/>
    </row>
    <row r="31" spans="1:7" ht="12.75" customHeight="1">
      <c r="A31" s="2"/>
      <c r="B31" s="1"/>
      <c r="C31" s="1"/>
      <c r="D31" s="1"/>
      <c r="E31" s="1"/>
      <c r="F31" s="12"/>
      <c r="G31" s="12"/>
    </row>
    <row r="32" spans="1:7" ht="12.75" customHeight="1">
      <c r="A32" s="232"/>
      <c r="B32" s="66"/>
      <c r="C32" s="66"/>
      <c r="D32" s="3"/>
      <c r="E32" s="3"/>
      <c r="F32" s="12"/>
      <c r="G32" s="12"/>
    </row>
    <row r="33" spans="1:7" ht="12.75" customHeight="1">
      <c r="A33" s="2"/>
      <c r="B33" s="66"/>
      <c r="C33" s="66"/>
      <c r="D33" s="3"/>
      <c r="E33" s="3"/>
      <c r="F33" s="12"/>
      <c r="G33" s="12"/>
    </row>
    <row r="34" spans="1:8" ht="12.75" customHeight="1">
      <c r="A34" s="2"/>
      <c r="B34" s="20"/>
      <c r="C34" s="399"/>
      <c r="D34" s="399"/>
      <c r="E34" s="399"/>
      <c r="F34" s="399"/>
      <c r="G34" s="12"/>
      <c r="H34" s="56"/>
    </row>
    <row r="35" spans="1:8" ht="12.75" customHeight="1">
      <c r="A35" s="5"/>
      <c r="B35" s="3"/>
      <c r="C35" s="3"/>
      <c r="F35" s="12"/>
      <c r="G35" s="12"/>
      <c r="H35" s="56"/>
    </row>
    <row r="38" ht="12.75">
      <c r="A38" s="82"/>
    </row>
  </sheetData>
  <mergeCells count="10">
    <mergeCell ref="C30:G30"/>
    <mergeCell ref="C34:F34"/>
    <mergeCell ref="A1:G1"/>
    <mergeCell ref="A6:A7"/>
    <mergeCell ref="B6:D6"/>
    <mergeCell ref="E6:G6"/>
    <mergeCell ref="A3:G3"/>
    <mergeCell ref="A4:G4"/>
    <mergeCell ref="C26:D26"/>
    <mergeCell ref="C27:D2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ignoredErrors>
    <ignoredError sqref="F22 C22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J15"/>
  <sheetViews>
    <sheetView view="pageBreakPreview" zoomScale="75" zoomScaleNormal="75" zoomScaleSheetLayoutView="75" workbookViewId="0" topLeftCell="A1">
      <selection activeCell="E15" sqref="E15"/>
    </sheetView>
  </sheetViews>
  <sheetFormatPr defaultColWidth="11.421875" defaultRowHeight="12.75"/>
  <cols>
    <col min="1" max="1" width="42.00390625" style="83" customWidth="1"/>
    <col min="2" max="7" width="12.7109375" style="83" customWidth="1"/>
    <col min="8" max="16384" width="11.421875" style="83" customWidth="1"/>
  </cols>
  <sheetData>
    <row r="1" spans="1:7" ht="18">
      <c r="A1" s="366" t="s">
        <v>170</v>
      </c>
      <c r="B1" s="366"/>
      <c r="C1" s="366"/>
      <c r="D1" s="366"/>
      <c r="E1" s="366"/>
      <c r="F1" s="366"/>
      <c r="G1" s="366"/>
    </row>
    <row r="3" spans="1:10" s="85" customFormat="1" ht="15" customHeight="1">
      <c r="A3" s="363" t="s">
        <v>198</v>
      </c>
      <c r="B3" s="363"/>
      <c r="C3" s="363"/>
      <c r="D3" s="363"/>
      <c r="E3" s="363"/>
      <c r="F3" s="363"/>
      <c r="G3" s="363"/>
      <c r="H3" s="84"/>
      <c r="I3" s="84"/>
      <c r="J3" s="84"/>
    </row>
    <row r="4" spans="1:10" s="85" customFormat="1" ht="15" customHeight="1">
      <c r="A4" s="363" t="s">
        <v>166</v>
      </c>
      <c r="B4" s="363"/>
      <c r="C4" s="363"/>
      <c r="D4" s="363"/>
      <c r="E4" s="363"/>
      <c r="F4" s="363"/>
      <c r="G4" s="363"/>
      <c r="H4" s="84"/>
      <c r="I4" s="84"/>
      <c r="J4" s="84"/>
    </row>
    <row r="5" spans="1:7" ht="14.25" customHeight="1" thickBot="1">
      <c r="A5" s="121"/>
      <c r="B5" s="121"/>
      <c r="C5" s="121"/>
      <c r="D5" s="121"/>
      <c r="E5" s="121"/>
      <c r="F5" s="121"/>
      <c r="G5" s="121"/>
    </row>
    <row r="6" spans="1:7" ht="12.75">
      <c r="A6" s="380" t="s">
        <v>21</v>
      </c>
      <c r="B6" s="390" t="s">
        <v>1</v>
      </c>
      <c r="C6" s="354"/>
      <c r="D6" s="391"/>
      <c r="E6" s="390" t="s">
        <v>2</v>
      </c>
      <c r="F6" s="354"/>
      <c r="G6" s="354"/>
    </row>
    <row r="7" spans="1:7" ht="13.5" thickBot="1">
      <c r="A7" s="382"/>
      <c r="B7" s="118">
        <v>2012</v>
      </c>
      <c r="C7" s="118">
        <v>2013</v>
      </c>
      <c r="D7" s="119" t="s">
        <v>376</v>
      </c>
      <c r="E7" s="118">
        <v>2012</v>
      </c>
      <c r="F7" s="118">
        <v>2013</v>
      </c>
      <c r="G7" s="119" t="s">
        <v>376</v>
      </c>
    </row>
    <row r="8" spans="1:7" ht="12.75">
      <c r="A8" s="122" t="s">
        <v>168</v>
      </c>
      <c r="B8" s="91"/>
      <c r="C8" s="91"/>
      <c r="D8" s="92"/>
      <c r="E8" s="91"/>
      <c r="F8" s="91"/>
      <c r="G8" s="93"/>
    </row>
    <row r="9" spans="1:7" ht="12.75">
      <c r="A9" s="123" t="s">
        <v>248</v>
      </c>
      <c r="B9" s="95">
        <v>12707</v>
      </c>
      <c r="C9" s="95">
        <v>11806</v>
      </c>
      <c r="D9" s="96">
        <f>((C9-B9)/B9)*100</f>
        <v>-7.090579995278193</v>
      </c>
      <c r="E9" s="95">
        <v>13682</v>
      </c>
      <c r="F9" s="95">
        <v>12766</v>
      </c>
      <c r="G9" s="97">
        <f>((F9-E9)/E9)*100</f>
        <v>-6.694927642157579</v>
      </c>
    </row>
    <row r="10" spans="1:7" ht="12.75">
      <c r="A10" s="124" t="s">
        <v>249</v>
      </c>
      <c r="B10" s="95">
        <v>1870</v>
      </c>
      <c r="C10" s="95">
        <v>1819</v>
      </c>
      <c r="D10" s="96">
        <f>((C10-B10)/B10)*100</f>
        <v>-2.727272727272727</v>
      </c>
      <c r="E10" s="95">
        <v>2192</v>
      </c>
      <c r="F10" s="95">
        <v>2128</v>
      </c>
      <c r="G10" s="97">
        <f>((F10-E10)/E10)*100</f>
        <v>-2.9197080291970803</v>
      </c>
    </row>
    <row r="11" spans="1:7" ht="12.75">
      <c r="A11" s="124" t="s">
        <v>153</v>
      </c>
      <c r="B11" s="95">
        <v>15369</v>
      </c>
      <c r="C11" s="95">
        <v>14167</v>
      </c>
      <c r="D11" s="96">
        <f>((C11-B11)/B11)*100</f>
        <v>-7.820938252326111</v>
      </c>
      <c r="E11" s="95">
        <v>16606</v>
      </c>
      <c r="F11" s="95">
        <v>15327</v>
      </c>
      <c r="G11" s="97">
        <f>((F11-E11)/E11)*100</f>
        <v>-7.702035408888354</v>
      </c>
    </row>
    <row r="12" spans="1:7" ht="12.75">
      <c r="A12" s="125"/>
      <c r="B12" s="95"/>
      <c r="C12" s="95"/>
      <c r="D12" s="96"/>
      <c r="E12" s="95"/>
      <c r="F12" s="95"/>
      <c r="G12" s="97"/>
    </row>
    <row r="13" spans="1:7" ht="13.5" thickBot="1">
      <c r="A13" s="290" t="s">
        <v>152</v>
      </c>
      <c r="B13" s="291">
        <f>B9+B10+B11</f>
        <v>29946</v>
      </c>
      <c r="C13" s="291">
        <f>C9+C10+C11</f>
        <v>27792</v>
      </c>
      <c r="D13" s="292">
        <f>((C13-B13)/B13)*100</f>
        <v>-7.19294730514927</v>
      </c>
      <c r="E13" s="291">
        <f>E9+E10+E11</f>
        <v>32480</v>
      </c>
      <c r="F13" s="291">
        <f>F9+F10+F11</f>
        <v>30221</v>
      </c>
      <c r="G13" s="293">
        <f>((F13-E13)/E13)*100</f>
        <v>-6.955049261083744</v>
      </c>
    </row>
    <row r="14" spans="1:7" ht="12.75">
      <c r="A14" s="126" t="s">
        <v>377</v>
      </c>
      <c r="B14" s="127"/>
      <c r="C14" s="127"/>
      <c r="D14" s="127"/>
      <c r="E14" s="127"/>
      <c r="F14" s="127"/>
      <c r="G14" s="128"/>
    </row>
    <row r="15" spans="1:7" ht="12.75">
      <c r="A15" s="86" t="s">
        <v>213</v>
      </c>
      <c r="B15" s="88"/>
      <c r="C15" s="88"/>
      <c r="D15" s="87"/>
      <c r="E15" s="88"/>
      <c r="F15" s="88"/>
      <c r="G15" s="87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2"/>
  <ignoredErrors>
    <ignoredError sqref="D13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J23"/>
  <sheetViews>
    <sheetView view="pageBreakPreview" zoomScale="75" zoomScaleNormal="75" zoomScaleSheetLayoutView="75" workbookViewId="0" topLeftCell="A1">
      <selection activeCell="F13" sqref="F13"/>
    </sheetView>
  </sheetViews>
  <sheetFormatPr defaultColWidth="11.421875" defaultRowHeight="12.75"/>
  <cols>
    <col min="1" max="1" width="64.00390625" style="83" bestFit="1" customWidth="1"/>
    <col min="2" max="7" width="12.7109375" style="83" customWidth="1"/>
    <col min="8" max="16384" width="11.421875" style="83" customWidth="1"/>
  </cols>
  <sheetData>
    <row r="1" spans="1:7" ht="18">
      <c r="A1" s="355" t="s">
        <v>170</v>
      </c>
      <c r="B1" s="355"/>
      <c r="C1" s="355"/>
      <c r="D1" s="355"/>
      <c r="E1" s="355"/>
      <c r="F1" s="355"/>
      <c r="G1" s="355"/>
    </row>
    <row r="3" spans="1:10" s="85" customFormat="1" ht="15" customHeight="1">
      <c r="A3" s="363" t="s">
        <v>199</v>
      </c>
      <c r="B3" s="363"/>
      <c r="C3" s="363"/>
      <c r="D3" s="363"/>
      <c r="E3" s="363"/>
      <c r="F3" s="363"/>
      <c r="G3" s="363"/>
      <c r="H3" s="84"/>
      <c r="I3" s="84"/>
      <c r="J3" s="84"/>
    </row>
    <row r="4" spans="1:10" s="85" customFormat="1" ht="15" customHeight="1">
      <c r="A4" s="363" t="s">
        <v>166</v>
      </c>
      <c r="B4" s="363"/>
      <c r="C4" s="363"/>
      <c r="D4" s="363"/>
      <c r="E4" s="363"/>
      <c r="F4" s="363"/>
      <c r="G4" s="363"/>
      <c r="H4" s="84"/>
      <c r="I4" s="84"/>
      <c r="J4" s="84"/>
    </row>
    <row r="5" spans="1:7" ht="14.25" customHeight="1" thickBot="1">
      <c r="A5" s="121"/>
      <c r="B5" s="121"/>
      <c r="C5" s="121"/>
      <c r="D5" s="121"/>
      <c r="E5" s="121"/>
      <c r="F5" s="121"/>
      <c r="G5" s="121"/>
    </row>
    <row r="6" spans="1:7" ht="12.75">
      <c r="A6" s="380" t="s">
        <v>21</v>
      </c>
      <c r="B6" s="356" t="s">
        <v>1</v>
      </c>
      <c r="C6" s="357"/>
      <c r="D6" s="380"/>
      <c r="E6" s="356" t="s">
        <v>265</v>
      </c>
      <c r="F6" s="357"/>
      <c r="G6" s="357"/>
    </row>
    <row r="7" spans="1:7" ht="12.75">
      <c r="A7" s="381"/>
      <c r="B7" s="358"/>
      <c r="C7" s="359"/>
      <c r="D7" s="360"/>
      <c r="E7" s="358"/>
      <c r="F7" s="359"/>
      <c r="G7" s="359"/>
    </row>
    <row r="8" spans="1:7" ht="13.5" thickBot="1">
      <c r="A8" s="382"/>
      <c r="B8" s="118">
        <v>2012</v>
      </c>
      <c r="C8" s="118">
        <v>2013</v>
      </c>
      <c r="D8" s="119" t="s">
        <v>376</v>
      </c>
      <c r="E8" s="118">
        <v>2012</v>
      </c>
      <c r="F8" s="118">
        <v>2013</v>
      </c>
      <c r="G8" s="120" t="s">
        <v>376</v>
      </c>
    </row>
    <row r="9" spans="1:7" ht="12.75">
      <c r="A9" s="122" t="s">
        <v>255</v>
      </c>
      <c r="B9" s="91">
        <v>14749</v>
      </c>
      <c r="C9" s="91">
        <v>14832</v>
      </c>
      <c r="D9" s="92">
        <f>((C9-B9)/B9)*100</f>
        <v>0.5627500169503017</v>
      </c>
      <c r="E9" s="91">
        <v>17348</v>
      </c>
      <c r="F9" s="91">
        <v>17592</v>
      </c>
      <c r="G9" s="93">
        <f>((F9-E9)/E9)*100</f>
        <v>1.406502190454231</v>
      </c>
    </row>
    <row r="10" spans="1:7" ht="12.75">
      <c r="A10" s="124" t="s">
        <v>256</v>
      </c>
      <c r="B10" s="95">
        <v>287</v>
      </c>
      <c r="C10" s="95">
        <v>262</v>
      </c>
      <c r="D10" s="96">
        <f>((C10-B10)/B10)*100</f>
        <v>-8.710801393728223</v>
      </c>
      <c r="E10" s="95">
        <v>452</v>
      </c>
      <c r="F10" s="95">
        <v>405</v>
      </c>
      <c r="G10" s="97">
        <f>((F10-E10)/E10)*100</f>
        <v>-10.398230088495575</v>
      </c>
    </row>
    <row r="11" spans="1:7" ht="12.75">
      <c r="A11" s="124" t="s">
        <v>250</v>
      </c>
      <c r="B11" s="95">
        <v>2840</v>
      </c>
      <c r="C11" s="95">
        <v>2828</v>
      </c>
      <c r="D11" s="96">
        <f>((C11-B11)/B11)*100</f>
        <v>-0.42253521126760557</v>
      </c>
      <c r="E11" s="95">
        <v>3512</v>
      </c>
      <c r="F11" s="95">
        <v>3494</v>
      </c>
      <c r="G11" s="97">
        <f>((F11-E11)/E11)*100</f>
        <v>-0.5125284738041003</v>
      </c>
    </row>
    <row r="12" spans="1:7" ht="12.75">
      <c r="A12" s="124" t="s">
        <v>260</v>
      </c>
      <c r="B12" s="95">
        <v>3836</v>
      </c>
      <c r="C12" s="95">
        <v>3917</v>
      </c>
      <c r="D12" s="96">
        <f>((C12-B12)/B12)*100</f>
        <v>2.111574556830031</v>
      </c>
      <c r="E12" s="95">
        <v>5184</v>
      </c>
      <c r="F12" s="95">
        <v>5215</v>
      </c>
      <c r="G12" s="97">
        <f>((F12-E12)/E12)*100</f>
        <v>0.5979938271604938</v>
      </c>
    </row>
    <row r="13" spans="1:7" ht="12.75">
      <c r="A13" s="125"/>
      <c r="B13" s="95"/>
      <c r="C13" s="95"/>
      <c r="D13" s="96"/>
      <c r="E13" s="95"/>
      <c r="F13" s="95"/>
      <c r="G13" s="97"/>
    </row>
    <row r="14" spans="1:7" ht="13.5" thickBot="1">
      <c r="A14" s="290" t="s">
        <v>167</v>
      </c>
      <c r="B14" s="291">
        <f>SUM(B9:B12)</f>
        <v>21712</v>
      </c>
      <c r="C14" s="291">
        <f>SUM(C9:C12)</f>
        <v>21839</v>
      </c>
      <c r="D14" s="292">
        <f>((C14-B14)/B14)*100</f>
        <v>0.5849299926308033</v>
      </c>
      <c r="E14" s="291">
        <f>SUM(E9:E12)</f>
        <v>26496</v>
      </c>
      <c r="F14" s="291">
        <f>SUM(F9:F12)</f>
        <v>26706</v>
      </c>
      <c r="G14" s="293">
        <f>((F14-E14)/E14)*100</f>
        <v>0.792572463768116</v>
      </c>
    </row>
    <row r="15" spans="1:7" ht="12.75">
      <c r="A15" s="126" t="s">
        <v>378</v>
      </c>
      <c r="B15" s="278"/>
      <c r="C15" s="278"/>
      <c r="D15" s="279"/>
      <c r="E15" s="278"/>
      <c r="F15" s="278"/>
      <c r="G15" s="279"/>
    </row>
    <row r="16" spans="1:7" ht="12.75">
      <c r="A16" s="86" t="s">
        <v>213</v>
      </c>
      <c r="B16" s="278"/>
      <c r="C16" s="278"/>
      <c r="D16" s="279"/>
      <c r="E16" s="278"/>
      <c r="F16" s="278"/>
      <c r="G16" s="279"/>
    </row>
    <row r="17" spans="1:7" ht="12.75">
      <c r="A17" s="86" t="s">
        <v>257</v>
      </c>
      <c r="B17" s="280"/>
      <c r="C17" s="280"/>
      <c r="D17" s="280"/>
      <c r="E17" s="280"/>
      <c r="F17" s="280"/>
      <c r="G17" s="87"/>
    </row>
    <row r="18" spans="1:7" ht="12.75">
      <c r="A18" s="86" t="s">
        <v>258</v>
      </c>
      <c r="B18" s="88"/>
      <c r="C18" s="88"/>
      <c r="D18" s="87"/>
      <c r="E18" s="88"/>
      <c r="F18" s="88"/>
      <c r="G18" s="87"/>
    </row>
    <row r="19" ht="12.75">
      <c r="A19" s="86" t="s">
        <v>259</v>
      </c>
    </row>
    <row r="20" ht="12.75">
      <c r="A20" s="86" t="s">
        <v>261</v>
      </c>
    </row>
    <row r="21" ht="12.75">
      <c r="A21" s="86" t="s">
        <v>262</v>
      </c>
    </row>
    <row r="22" ht="12.75">
      <c r="A22" s="86" t="s">
        <v>263</v>
      </c>
    </row>
    <row r="23" ht="12.75">
      <c r="A23" s="86" t="s">
        <v>264</v>
      </c>
    </row>
  </sheetData>
  <mergeCells count="6">
    <mergeCell ref="A1:G1"/>
    <mergeCell ref="A3:G3"/>
    <mergeCell ref="A4:G4"/>
    <mergeCell ref="A6:A8"/>
    <mergeCell ref="B6:D7"/>
    <mergeCell ref="E6:G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2"/>
  <ignoredErrors>
    <ignoredError sqref="E14:F14 B14:C14" formulaRange="1"/>
    <ignoredError sqref="D14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2014-04-08T09:29:09Z</cp:lastPrinted>
  <dcterms:created xsi:type="dcterms:W3CDTF">2001-06-19T15:32:58Z</dcterms:created>
  <dcterms:modified xsi:type="dcterms:W3CDTF">2014-11-03T13:46:11Z</dcterms:modified>
  <cp:category/>
  <cp:version/>
  <cp:contentType/>
  <cp:contentStatus/>
</cp:coreProperties>
</file>