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" sheetId="1" r:id="rId1"/>
    <sheet name="10.2" sheetId="2" r:id="rId2"/>
    <sheet name="10.3" sheetId="3" r:id="rId3"/>
    <sheet name="10.4" sheetId="4" r:id="rId4"/>
    <sheet name="10.5" sheetId="5" r:id="rId5"/>
    <sheet name="10.6" sheetId="6" r:id="rId6"/>
    <sheet name="10.7" sheetId="7" r:id="rId7"/>
    <sheet name="10.8" sheetId="8" r:id="rId8"/>
    <sheet name="10.9" sheetId="9" r:id="rId9"/>
    <sheet name="10.10" sheetId="10" r:id="rId10"/>
    <sheet name="10.11" sheetId="11" r:id="rId11"/>
    <sheet name="10.12" sheetId="12" r:id="rId12"/>
    <sheet name="10.13" sheetId="13" r:id="rId13"/>
    <sheet name="10.14" sheetId="14" r:id="rId14"/>
    <sheet name="10.15" sheetId="15" r:id="rId15"/>
    <sheet name="10.16" sheetId="16" r:id="rId16"/>
    <sheet name="10.17" sheetId="17" r:id="rId17"/>
    <sheet name="10.18" sheetId="18" r:id="rId18"/>
    <sheet name="10.19" sheetId="19" r:id="rId19"/>
    <sheet name="10.20" sheetId="20" r:id="rId20"/>
    <sheet name="10.21" sheetId="21" r:id="rId21"/>
    <sheet name="10.22" sheetId="22" r:id="rId22"/>
    <sheet name="10.23" sheetId="23" r:id="rId23"/>
    <sheet name="10.24" sheetId="24" r:id="rId24"/>
    <sheet name="10.25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'10.1'!$A$1:$H$79</definedName>
    <definedName name="_xlnm.Print_Area" localSheetId="10">'10.11'!$A$1:$I$25</definedName>
    <definedName name="_xlnm.Print_Area" localSheetId="11">'10.12'!$A$1:$I$86</definedName>
    <definedName name="_xlnm.Print_Area" localSheetId="12">'10.13'!$A$1:$G$86</definedName>
    <definedName name="_xlnm.Print_Area" localSheetId="13">'10.14'!$A$1:$I$50</definedName>
    <definedName name="_xlnm.Print_Area" localSheetId="14">'10.15'!$A$1:$I$50</definedName>
    <definedName name="_xlnm.Print_Area" localSheetId="15">'10.16'!$A$1:$G$26</definedName>
    <definedName name="_xlnm.Print_Area" localSheetId="16">'10.17'!$A$1:$G$55</definedName>
    <definedName name="_xlnm.Print_Area" localSheetId="1">'10.2'!$A$1:$G$86</definedName>
    <definedName name="_xlnm.Print_Area" localSheetId="19">'10.20'!$A$1:$G$58</definedName>
    <definedName name="_xlnm.Print_Area" localSheetId="20">'10.21'!$A$1:$G$60</definedName>
    <definedName name="_xlnm.Print_Area" localSheetId="21">'10.22'!$A$1:$G$54</definedName>
    <definedName name="_xlnm.Print_Area" localSheetId="22">'10.23'!$A$1:$I$86</definedName>
    <definedName name="_xlnm.Print_Area" localSheetId="23">'10.24'!$A$1:$F$63</definedName>
    <definedName name="_xlnm.Print_Area" localSheetId="24">'10.25'!$A$1:$F$87</definedName>
    <definedName name="_xlnm.Print_Area" localSheetId="3">'10.4'!$A$1:$G$86</definedName>
    <definedName name="_xlnm.Print_Area" localSheetId="4">'10.5'!$A$1:$G$86</definedName>
    <definedName name="_xlnm.Print_Area" localSheetId="5">'10.6'!$A$1:$G$50</definedName>
    <definedName name="_xlnm.Print_Area" localSheetId="6">'10.7'!$A$1:$I$56</definedName>
    <definedName name="_xlnm.Print_Area" localSheetId="7">'10.8'!$A$1:$I$49</definedName>
    <definedName name="DatosExternos1" localSheetId="0">'10.1'!$B$9:$F$32</definedName>
    <definedName name="DatosExternos10" localSheetId="14">'10.15'!$B$8:$I$49</definedName>
    <definedName name="DatosExternos11" localSheetId="15">'10.16'!$B$8:$G$25</definedName>
    <definedName name="DatosExternos12" localSheetId="12">'10.13'!$B$8:$G$85</definedName>
    <definedName name="DatosExternos13" localSheetId="16">'10.17'!$B$8:$G$53</definedName>
    <definedName name="DatosExternos14" localSheetId="19">'10.20'!$B$8:$G$57</definedName>
    <definedName name="DatosExternos15" localSheetId="20">'10.21'!$B$8:$G$59</definedName>
    <definedName name="DatosExternos18" localSheetId="22">'10.23'!$B$8:$I$85</definedName>
    <definedName name="DatosExternos19" localSheetId="21">'10.22'!$B$8:$G$53</definedName>
    <definedName name="DatosExternos2" localSheetId="0">'10.1'!$B$44:$H$67</definedName>
    <definedName name="DatosExternos23" localSheetId="23">'10.24'!$B$8:$C$62</definedName>
    <definedName name="DatosExternos24" localSheetId="23">'10.24'!$D$8:$F$62</definedName>
    <definedName name="DatosExternos3" localSheetId="0">'10.1'!$B$9:$F$32</definedName>
    <definedName name="DatosExternos3" localSheetId="3">'10.4'!$B$8:$G$85</definedName>
    <definedName name="DatosExternos4" localSheetId="4">'10.5'!$B$8:$G$85</definedName>
    <definedName name="DatosExternos5" localSheetId="5">'10.6'!$B$8:$G$49</definedName>
    <definedName name="DatosExternos6" localSheetId="6">'10.7'!$B$8:$I$55</definedName>
    <definedName name="DatosExternos7" localSheetId="7">'10.8'!$B$8:$I$48</definedName>
    <definedName name="DatosExternos8" localSheetId="11">'10.12'!$B$8:$I$85</definedName>
    <definedName name="DatosExternos9" localSheetId="13">'10.14'!$B$8:$I$49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<sst xmlns="http://schemas.openxmlformats.org/spreadsheetml/2006/main" count="2631" uniqueCount="197">
  <si>
    <t>CULTIVOS FORRAJEROS</t>
  </si>
  <si>
    <t>10.3.  GRAMINEAS FORRAJERAS: Serie histórica de la superficie cosechada y la producción en verde</t>
  </si>
  <si>
    <t>Cereales de invierno para forraje</t>
  </si>
  <si>
    <t>Maíz forrajero</t>
  </si>
  <si>
    <t>Sorgo forrajero</t>
  </si>
  <si>
    <t>Años</t>
  </si>
  <si>
    <t>Superficie</t>
  </si>
  <si>
    <t>Producción</t>
  </si>
  <si>
    <t>(miles de ha)</t>
  </si>
  <si>
    <t>(miles de t)</t>
  </si>
  <si>
    <t>Ballico</t>
  </si>
  <si>
    <t>Otras gramíneas</t>
  </si>
  <si>
    <t xml:space="preserve">(P) Provisional.   </t>
  </si>
  <si>
    <t>10.9.  ALFALFA: Serie histórica de superficie cosechada, rendimiento, producción en verde, precio y valor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</si>
  <si>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</si>
  <si>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</si>
  <si>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</si>
  <si>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</si>
  <si>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</si>
  <si>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</si>
  <si>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</si>
  <si>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</si>
  <si>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</si>
  <si>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2002 (P)</t>
  </si>
  <si>
    <t>10.10.  VEZA FORRAJE: Serie histórica de superficie cosechada, rendimiento, producción en verde, precio y valor</t>
  </si>
  <si>
    <t>10.11.  OTRAS LEGUMINOSAS FORRAJERAS: Serie histórica de superficie cosechada y producción en verde</t>
  </si>
  <si>
    <t>Trébol</t>
  </si>
  <si>
    <t>Esparceta</t>
  </si>
  <si>
    <t>Zulla</t>
  </si>
  <si>
    <t>Otras</t>
  </si>
  <si>
    <t>(miles ha)</t>
  </si>
  <si>
    <t>10.18.  OTROS CULTIVOS FORRAJEROS: Serie histórica de superficie cosechada y producción en verde</t>
  </si>
  <si>
    <t>Nabo forrajero</t>
  </si>
  <si>
    <t>Remolacha forrajera</t>
  </si>
  <si>
    <t>Col forrajera</t>
  </si>
  <si>
    <t>Otros cultivos forrajeros</t>
  </si>
  <si>
    <t>10.19.  PRADERAS POLIFITAS: Serie histórica de superficie cosechada, rendimiento,</t>
  </si>
  <si>
    <t xml:space="preserve"> producción en verde y valor</t>
  </si>
  <si>
    <t>10.1.  CULTIVOS FORRAJEROS: Resumen nacional de superficie, rendimiento y producción, 2001</t>
  </si>
  <si>
    <t>Superficie (hectáreas)</t>
  </si>
  <si>
    <t>Cultivos</t>
  </si>
  <si>
    <t>Cosechada</t>
  </si>
  <si>
    <t>Pastada solamente</t>
  </si>
  <si>
    <t>Secano</t>
  </si>
  <si>
    <t>Regadío</t>
  </si>
  <si>
    <t>Total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</si>
  <si>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</si>
  <si>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</si>
  <si>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</si>
  <si>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</si>
  <si>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</si>
  <si>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</si>
  <si>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</si>
  <si>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</si>
  <si>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</si>
  <si>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</si>
  <si>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</si>
  <si>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</si>
  <si>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</si>
  <si>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</si>
  <si>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</si>
  <si>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</si>
  <si>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</si>
  <si>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</si>
  <si>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</si>
  <si>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</si>
  <si>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</si>
  <si>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</si>
  <si>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</si>
  <si>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</si>
  <si>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</si>
  <si>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</si>
  <si>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</si>
  <si>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</si>
  <si>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</si>
  <si>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</si>
  <si>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des-</t>
  </si>
  <si>
    <t>heno</t>
  </si>
  <si>
    <t>ensilado</t>
  </si>
  <si>
    <t>hidratación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</si>
  <si>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</si>
  <si>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</si>
  <si>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</si>
  <si>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</si>
  <si>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</si>
  <si>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</si>
  <si>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</si>
  <si>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</si>
  <si>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</si>
  <si>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</si>
  <si>
    <t>Provincias y</t>
  </si>
  <si>
    <t>Superficie cosechada total</t>
  </si>
  <si>
    <t>Comunidades Autónomas</t>
  </si>
  <si>
    <t>Raíces y</t>
  </si>
  <si>
    <t>Praderas</t>
  </si>
  <si>
    <t>Gramíneas</t>
  </si>
  <si>
    <t>Leguminosas</t>
  </si>
  <si>
    <t>tubérculos</t>
  </si>
  <si>
    <t>polifitas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</si>
  <si>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</si>
  <si>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</si>
  <si>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</si>
  <si>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</si>
  <si>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</si>
  <si>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</si>
  <si>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</si>
  <si>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</si>
  <si>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</si>
  <si>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</si>
  <si>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</si>
  <si>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</si>
  <si>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</si>
  <si>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</si>
  <si>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</si>
  <si>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</si>
  <si>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</si>
  <si>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</si>
  <si>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</si>
  <si>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</si>
  <si>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</si>
  <si>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</si>
  <si>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</si>
  <si>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</si>
  <si>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</si>
  <si>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</si>
  <si>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</si>
  <si>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</si>
  <si>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</si>
  <si>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</si>
  <si>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</si>
  <si>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</si>
  <si>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</si>
  <si>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</si>
  <si>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</si>
  <si>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</si>
  <si>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</si>
  <si>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</si>
  <si>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</si>
  <si>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</si>
  <si>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</si>
  <si>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</si>
  <si>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</si>
  <si>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</si>
  <si>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</si>
  <si>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</si>
  <si>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</si>
  <si>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</si>
  <si>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</si>
  <si>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</si>
  <si>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</si>
  <si>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</si>
  <si>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</si>
  <si>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</si>
  <si>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</si>
  <si>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</si>
  <si>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</si>
  <si>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</si>
  <si>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10.4.  CEREALES DE INVIERNO PARA FORRAJE: Análisis provincial de superficie, rendimiento y producción, 2001</t>
  </si>
  <si>
    <t>Superficie (ha)</t>
  </si>
  <si>
    <t>Superficie cosechada</t>
  </si>
  <si>
    <t>Rendimiento en verde (kg/ha)</t>
  </si>
  <si>
    <t>Producción en</t>
  </si>
  <si>
    <t>verde (t)</t>
  </si>
  <si>
    <t>10.5.  MAIZ FORRAJERO: Análisis provincial de superficie, rendimiento y producción, 2001</t>
  </si>
  <si>
    <t>(hectáreas)</t>
  </si>
  <si>
    <t/>
  </si>
  <si>
    <t>10.6.  SORGO FORRAJERO: Análisis provincial de superficie, rendimiento y producción, 2001</t>
  </si>
  <si>
    <t>10.7.  BALLICO: Análisis provincial de superficie, rendimiento y producción, 2001</t>
  </si>
  <si>
    <t>10.8.  OTRAS GRAMINEAS: Análisis provincial de superficie, rendimiento y producción, 2001</t>
  </si>
  <si>
    <t>10.12.  ALFALFA: Análisis provincial de superficie, rendimiento y producción, 2001</t>
  </si>
  <si>
    <t>10.13.  VEZA PARA FORRAJE: Análisis provincial de superficie, rendimiento y producción, 2001</t>
  </si>
  <si>
    <t>10.14.  TREBOL: Análisis provincial de superficie, rendimiento y producción, 2001</t>
  </si>
  <si>
    <t>10.15.  ESPARCETA: Análisis provincial de superficie, rendimiento y producción, 2001</t>
  </si>
  <si>
    <t>10.16.  ZULLA: Análisis provincial de superficie, rendimiento y producción, 2001</t>
  </si>
  <si>
    <t>10.17.  OTRAS LEGUMINOSAS PARA FORRAJE: Análisis provincial de superficie, rendimiento y producción, 2001</t>
  </si>
  <si>
    <t>10.20.  NABO FORRAJERO: Análisis provincial de superficie, rendimiento y producción, 2001</t>
  </si>
  <si>
    <t>10.21.  REMOLACHA FORRAJERA: Análisis provincial de superficie, rendimiento y producción, 2001</t>
  </si>
  <si>
    <t>10.22.  COL FORRAJERA: Análisis provincial de superficie, rendimiento y producción, 2001</t>
  </si>
  <si>
    <t>10.23.  PRADERAS POLIFITAS: Análisis provincial de superficie, rendimiento y producción, 2001</t>
  </si>
  <si>
    <t>10.24.  CULTIVOS FORRAJEROS PASTADOS: Análisis provincial de superficie y producción, 2001</t>
  </si>
  <si>
    <t>Superficies (hectáreas)</t>
  </si>
  <si>
    <t>Cosechada y pastada</t>
  </si>
  <si>
    <t>peso vivo mantenido</t>
  </si>
  <si>
    <t>(toneladas/año)</t>
  </si>
  <si>
    <t>10.25.  BARBECHOS, RASTROJERAS Y OTROS APROVECHAMIENTOS:</t>
  </si>
  <si>
    <t>Análisis provincial de la superficie y peso vivo mantenido, 2001</t>
  </si>
  <si>
    <t>Barbechos pastados</t>
  </si>
  <si>
    <t>Rastrojeras pastadas</t>
  </si>
  <si>
    <t>Otros aprovech.</t>
  </si>
  <si>
    <t>Peso vivo mantenido</t>
  </si>
  <si>
    <t>GRAMINEAS</t>
  </si>
  <si>
    <t>RAICES Y TUBERCULOS</t>
  </si>
  <si>
    <t xml:space="preserve"> PAIS VASCO</t>
  </si>
  <si>
    <t xml:space="preserve"> ARAGON</t>
  </si>
  <si>
    <t xml:space="preserve"> CASTILLA Y LEON</t>
  </si>
  <si>
    <t xml:space="preserve"> ANDALUCIA</t>
  </si>
  <si>
    <t>10.2.  CULTIVOS FORRAJEROS: Análisis provincial de superficie cosechada total según grupos, 2001 (hectáreas)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</si>
</sst>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5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left"/>
    </xf>
    <xf numFmtId="176" fontId="0" fillId="2" borderId="4" xfId="0" applyNumberFormat="1" applyFill="1" applyBorder="1" applyAlignment="1" applyProtection="1">
      <alignment/>
      <protection/>
    </xf>
    <xf numFmtId="172" fontId="0" fillId="2" borderId="4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6" fontId="0" fillId="2" borderId="2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6" fontId="0" fillId="2" borderId="6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176" fontId="0" fillId="2" borderId="6" xfId="0" applyNumberFormat="1" applyFill="1" applyBorder="1" applyAlignment="1" applyProtection="1">
      <alignment/>
      <protection/>
    </xf>
    <xf numFmtId="0" fontId="0" fillId="0" borderId="7" xfId="0" applyFill="1" applyBorder="1" applyAlignment="1">
      <alignment horizontal="left"/>
    </xf>
    <xf numFmtId="176" fontId="0" fillId="0" borderId="8" xfId="0" applyNumberFormat="1" applyFill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0" fontId="0" fillId="0" borderId="0" xfId="0" applyFill="1" applyAlignment="1">
      <alignment/>
    </xf>
    <xf numFmtId="0" fontId="9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5" xfId="0" applyFill="1" applyBorder="1" applyAlignment="1" quotePrefix="1">
      <alignment horizontal="center"/>
    </xf>
    <xf numFmtId="0" fontId="0" fillId="2" borderId="1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9" xfId="0" applyFill="1" applyBorder="1" applyAlignment="1" quotePrefix="1">
      <alignment horizontal="center"/>
    </xf>
    <xf numFmtId="177" fontId="0" fillId="2" borderId="4" xfId="0" applyNumberFormat="1" applyFill="1" applyBorder="1" applyAlignment="1" applyProtection="1">
      <alignment/>
      <protection/>
    </xf>
    <xf numFmtId="177" fontId="0" fillId="2" borderId="2" xfId="0" applyNumberFormat="1" applyFill="1" applyBorder="1" applyAlignment="1" applyProtection="1">
      <alignment/>
      <protection/>
    </xf>
    <xf numFmtId="177" fontId="0" fillId="2" borderId="2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0" fontId="0" fillId="2" borderId="12" xfId="0" applyFill="1" applyBorder="1" applyAlignment="1">
      <alignment/>
    </xf>
    <xf numFmtId="177" fontId="0" fillId="2" borderId="8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 applyProtection="1">
      <alignment/>
      <protection/>
    </xf>
    <xf numFmtId="172" fontId="0" fillId="2" borderId="0" xfId="0" applyNumberFormat="1" applyFill="1" applyBorder="1" applyAlignment="1">
      <alignment/>
    </xf>
    <xf numFmtId="218" fontId="0" fillId="2" borderId="0" xfId="0" applyNumberFormat="1" applyFill="1" applyBorder="1" applyAlignment="1">
      <alignment/>
    </xf>
    <xf numFmtId="219" fontId="0" fillId="0" borderId="0" xfId="0" applyNumberFormat="1" applyBorder="1" applyAlignment="1">
      <alignment/>
    </xf>
    <xf numFmtId="177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0" fillId="2" borderId="1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4" xfId="0" applyNumberForma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0" fillId="2" borderId="2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6" xfId="0" applyNumberFormat="1" applyFill="1" applyBorder="1" applyAlignment="1" applyProtection="1">
      <alignment/>
      <protection/>
    </xf>
    <xf numFmtId="0" fontId="0" fillId="0" borderId="5" xfId="0" applyBorder="1" applyAlignment="1">
      <alignment horizontal="left"/>
    </xf>
    <xf numFmtId="194" fontId="0" fillId="0" borderId="8" xfId="0" applyNumberFormat="1" applyFill="1" applyBorder="1" applyAlignment="1">
      <alignment/>
    </xf>
    <xf numFmtId="180" fontId="0" fillId="2" borderId="4" xfId="0" applyNumberFormat="1" applyFill="1" applyBorder="1" applyAlignment="1" applyProtection="1">
      <alignment/>
      <protection/>
    </xf>
    <xf numFmtId="180" fontId="0" fillId="2" borderId="2" xfId="0" applyNumberFormat="1" applyFill="1" applyBorder="1" applyAlignment="1" applyProtection="1">
      <alignment/>
      <protection/>
    </xf>
    <xf numFmtId="180" fontId="0" fillId="2" borderId="2" xfId="0" applyNumberFormat="1" applyFill="1" applyBorder="1" applyAlignment="1">
      <alignment/>
    </xf>
    <xf numFmtId="180" fontId="0" fillId="2" borderId="6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72" fontId="0" fillId="2" borderId="13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0" fillId="2" borderId="6" xfId="0" applyNumberForma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0" borderId="12" xfId="0" applyBorder="1" applyAlignment="1">
      <alignment/>
    </xf>
    <xf numFmtId="177" fontId="0" fillId="2" borderId="6" xfId="0" applyNumberFormat="1" applyFill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172" fontId="0" fillId="0" borderId="9" xfId="0" applyNumberForma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173" fontId="0" fillId="2" borderId="4" xfId="0" applyNumberFormat="1" applyFont="1" applyFill="1" applyBorder="1" applyAlignment="1">
      <alignment horizontal="right"/>
    </xf>
    <xf numFmtId="256" fontId="0" fillId="2" borderId="2" xfId="0" applyNumberFormat="1" applyFont="1" applyFill="1" applyBorder="1" applyAlignment="1">
      <alignment horizontal="right"/>
    </xf>
    <xf numFmtId="256" fontId="0" fillId="2" borderId="0" xfId="0" applyNumberFormat="1" applyFont="1" applyFill="1" applyAlignment="1">
      <alignment/>
    </xf>
    <xf numFmtId="0" fontId="9" fillId="2" borderId="0" xfId="0" applyFont="1" applyFill="1" applyBorder="1" applyAlignment="1" quotePrefix="1">
      <alignment horizontal="left"/>
    </xf>
    <xf numFmtId="256" fontId="9" fillId="2" borderId="2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256" fontId="0" fillId="2" borderId="2" xfId="0" applyNumberFormat="1" applyFont="1" applyFill="1" applyBorder="1" applyAlignment="1" quotePrefix="1">
      <alignment horizontal="right"/>
    </xf>
    <xf numFmtId="256" fontId="9" fillId="2" borderId="2" xfId="0" applyNumberFormat="1" applyFont="1" applyFill="1" applyBorder="1" applyAlignment="1" quotePrefix="1">
      <alignment horizontal="right"/>
    </xf>
    <xf numFmtId="0" fontId="9" fillId="2" borderId="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256" fontId="9" fillId="2" borderId="9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173" fontId="0" fillId="2" borderId="1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173" fontId="0" fillId="2" borderId="2" xfId="0" applyNumberFormat="1" applyFont="1" applyFill="1" applyBorder="1" applyAlignment="1">
      <alignment/>
    </xf>
    <xf numFmtId="256" fontId="0" fillId="2" borderId="0" xfId="0" applyNumberFormat="1" applyFont="1" applyFill="1" applyBorder="1" applyAlignment="1">
      <alignment/>
    </xf>
    <xf numFmtId="173" fontId="0" fillId="2" borderId="2" xfId="0" applyNumberFormat="1" applyFont="1" applyFill="1" applyBorder="1" applyAlignment="1" applyProtection="1">
      <alignment horizontal="right"/>
      <protection/>
    </xf>
    <xf numFmtId="173" fontId="0" fillId="2" borderId="6" xfId="0" applyNumberFormat="1" applyFont="1" applyFill="1" applyBorder="1" applyAlignment="1" applyProtection="1">
      <alignment horizontal="right"/>
      <protection/>
    </xf>
    <xf numFmtId="173" fontId="9" fillId="2" borderId="2" xfId="0" applyNumberFormat="1" applyFont="1" applyFill="1" applyBorder="1" applyAlignment="1" applyProtection="1">
      <alignment horizontal="right"/>
      <protection/>
    </xf>
    <xf numFmtId="173" fontId="9" fillId="2" borderId="6" xfId="0" applyNumberFormat="1" applyFont="1" applyFill="1" applyBorder="1" applyAlignment="1" applyProtection="1">
      <alignment horizontal="right"/>
      <protection/>
    </xf>
    <xf numFmtId="256" fontId="0" fillId="2" borderId="6" xfId="0" applyNumberFormat="1" applyFont="1" applyFill="1" applyBorder="1" applyAlignment="1">
      <alignment horizontal="right"/>
    </xf>
    <xf numFmtId="256" fontId="0" fillId="2" borderId="0" xfId="0" applyNumberFormat="1" applyFont="1" applyFill="1" applyBorder="1" applyAlignment="1">
      <alignment horizontal="right"/>
    </xf>
    <xf numFmtId="173" fontId="0" fillId="2" borderId="6" xfId="0" applyNumberFormat="1" applyFont="1" applyFill="1" applyBorder="1" applyAlignment="1" applyProtection="1" quotePrefix="1">
      <alignment horizontal="right"/>
      <protection/>
    </xf>
    <xf numFmtId="256" fontId="0" fillId="2" borderId="6" xfId="0" applyNumberFormat="1" applyFont="1" applyFill="1" applyBorder="1" applyAlignment="1" quotePrefix="1">
      <alignment horizontal="right"/>
    </xf>
    <xf numFmtId="256" fontId="9" fillId="2" borderId="6" xfId="0" applyNumberFormat="1" applyFont="1" applyFill="1" applyBorder="1" applyAlignment="1">
      <alignment horizontal="right"/>
    </xf>
    <xf numFmtId="256" fontId="9" fillId="2" borderId="0" xfId="0" applyNumberFormat="1" applyFont="1" applyFill="1" applyBorder="1" applyAlignment="1" quotePrefix="1">
      <alignment horizontal="right"/>
    </xf>
    <xf numFmtId="173" fontId="0" fillId="2" borderId="2" xfId="0" applyNumberFormat="1" applyFont="1" applyFill="1" applyBorder="1" applyAlignment="1">
      <alignment horizontal="right"/>
    </xf>
    <xf numFmtId="173" fontId="0" fillId="2" borderId="6" xfId="0" applyNumberFormat="1" applyFont="1" applyFill="1" applyBorder="1" applyAlignment="1">
      <alignment horizontal="right"/>
    </xf>
    <xf numFmtId="173" fontId="9" fillId="2" borderId="2" xfId="0" applyNumberFormat="1" applyFont="1" applyFill="1" applyBorder="1" applyAlignment="1">
      <alignment horizontal="right"/>
    </xf>
    <xf numFmtId="173" fontId="9" fillId="2" borderId="6" xfId="0" applyNumberFormat="1" applyFont="1" applyFill="1" applyBorder="1" applyAlignment="1">
      <alignment horizontal="right"/>
    </xf>
    <xf numFmtId="256" fontId="9" fillId="2" borderId="0" xfId="0" applyNumberFormat="1" applyFont="1" applyFill="1" applyBorder="1" applyAlignment="1">
      <alignment horizontal="right"/>
    </xf>
    <xf numFmtId="256" fontId="0" fillId="2" borderId="0" xfId="0" applyNumberFormat="1" applyFont="1" applyFill="1" applyBorder="1" applyAlignment="1" quotePrefix="1">
      <alignment horizontal="right"/>
    </xf>
    <xf numFmtId="173" fontId="9" fillId="2" borderId="9" xfId="0" applyNumberFormat="1" applyFont="1" applyFill="1" applyBorder="1" applyAlignment="1">
      <alignment horizontal="right"/>
    </xf>
    <xf numFmtId="256" fontId="9" fillId="2" borderId="8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256" fontId="0" fillId="2" borderId="4" xfId="0" applyNumberFormat="1" applyFont="1" applyFill="1" applyBorder="1" applyAlignment="1">
      <alignment horizontal="right"/>
    </xf>
    <xf numFmtId="256" fontId="9" fillId="2" borderId="9" xfId="0" applyNumberFormat="1" applyFont="1" applyFill="1" applyBorder="1" applyAlignment="1" quotePrefix="1">
      <alignment horizontal="right"/>
    </xf>
    <xf numFmtId="173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73" fontId="0" fillId="2" borderId="0" xfId="0" applyNumberFormat="1" applyFont="1" applyFill="1" applyBorder="1" applyAlignment="1">
      <alignment/>
    </xf>
    <xf numFmtId="256" fontId="9" fillId="2" borderId="6" xfId="0" applyNumberFormat="1" applyFont="1" applyFill="1" applyBorder="1" applyAlignment="1" quotePrefix="1">
      <alignment horizontal="right"/>
    </xf>
    <xf numFmtId="0" fontId="9" fillId="2" borderId="10" xfId="0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173" fontId="0" fillId="2" borderId="15" xfId="0" applyNumberFormat="1" applyFont="1" applyFill="1" applyBorder="1" applyAlignment="1">
      <alignment horizontal="center"/>
    </xf>
    <xf numFmtId="256" fontId="0" fillId="2" borderId="2" xfId="0" applyNumberFormat="1" applyFont="1" applyFill="1" applyBorder="1" applyAlignment="1" applyProtection="1">
      <alignment horizontal="right"/>
      <protection/>
    </xf>
    <xf numFmtId="256" fontId="9" fillId="2" borderId="2" xfId="0" applyNumberFormat="1" applyFont="1" applyFill="1" applyBorder="1" applyAlignment="1" applyProtection="1">
      <alignment horizontal="right"/>
      <protection/>
    </xf>
    <xf numFmtId="256" fontId="0" fillId="2" borderId="2" xfId="0" applyNumberFormat="1" applyFont="1" applyFill="1" applyBorder="1" applyAlignment="1" applyProtection="1">
      <alignment horizontal="right"/>
      <protection locked="0"/>
    </xf>
    <xf numFmtId="256" fontId="0" fillId="0" borderId="2" xfId="0" applyNumberFormat="1" applyFont="1" applyFill="1" applyBorder="1" applyAlignment="1" applyProtection="1">
      <alignment horizontal="right"/>
      <protection/>
    </xf>
    <xf numFmtId="0" fontId="14" fillId="2" borderId="0" xfId="0" applyFont="1" applyFill="1" applyBorder="1" applyAlignment="1">
      <alignment/>
    </xf>
    <xf numFmtId="256" fontId="9" fillId="2" borderId="9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left"/>
    </xf>
    <xf numFmtId="0" fontId="0" fillId="2" borderId="17" xfId="0" applyFont="1" applyFill="1" applyBorder="1" applyAlignment="1">
      <alignment horizontal="center"/>
    </xf>
    <xf numFmtId="256" fontId="0" fillId="2" borderId="4" xfId="0" applyNumberFormat="1" applyFont="1" applyFill="1" applyBorder="1" applyAlignment="1" applyProtection="1">
      <alignment horizontal="right"/>
      <protection/>
    </xf>
    <xf numFmtId="196" fontId="0" fillId="2" borderId="0" xfId="0" applyNumberFormat="1" applyFont="1" applyFill="1" applyAlignment="1">
      <alignment/>
    </xf>
    <xf numFmtId="256" fontId="0" fillId="2" borderId="4" xfId="0" applyNumberFormat="1" applyFont="1" applyFill="1" applyBorder="1" applyAlignment="1" quotePrefix="1">
      <alignment horizontal="right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256" fontId="0" fillId="2" borderId="0" xfId="0" applyNumberFormat="1" applyFont="1" applyFill="1" applyAlignment="1">
      <alignment horizontal="right"/>
    </xf>
    <xf numFmtId="0" fontId="9" fillId="2" borderId="5" xfId="0" applyFont="1" applyFill="1" applyBorder="1" applyAlignment="1">
      <alignment/>
    </xf>
    <xf numFmtId="256" fontId="9" fillId="2" borderId="0" xfId="0" applyNumberFormat="1" applyFont="1" applyFill="1" applyAlignment="1">
      <alignment horizontal="right"/>
    </xf>
    <xf numFmtId="0" fontId="9" fillId="2" borderId="7" xfId="0" applyFont="1" applyFill="1" applyBorder="1" applyAlignment="1">
      <alignment/>
    </xf>
    <xf numFmtId="256" fontId="0" fillId="2" borderId="2" xfId="0" applyNumberFormat="1" applyFont="1" applyFill="1" applyBorder="1" applyAlignment="1" applyProtection="1" quotePrefix="1">
      <alignment horizontal="right"/>
      <protection/>
    </xf>
    <xf numFmtId="256" fontId="9" fillId="2" borderId="2" xfId="0" applyNumberFormat="1" applyFont="1" applyFill="1" applyBorder="1" applyAlignment="1" applyProtection="1" quotePrefix="1">
      <alignment horizontal="right"/>
      <protection/>
    </xf>
    <xf numFmtId="176" fontId="0" fillId="2" borderId="6" xfId="0" applyNumberFormat="1" applyFont="1" applyFill="1" applyBorder="1" applyAlignment="1" applyProtection="1">
      <alignment/>
      <protection/>
    </xf>
    <xf numFmtId="172" fontId="0" fillId="2" borderId="9" xfId="0" applyNumberFormat="1" applyFill="1" applyBorder="1" applyAlignment="1">
      <alignment/>
    </xf>
    <xf numFmtId="176" fontId="0" fillId="2" borderId="8" xfId="0" applyNumberFormat="1" applyFont="1" applyFill="1" applyBorder="1" applyAlignment="1" applyProtection="1">
      <alignment/>
      <protection/>
    </xf>
    <xf numFmtId="172" fontId="0" fillId="2" borderId="9" xfId="0" applyNumberForma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3" fontId="0" fillId="2" borderId="2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80" fontId="0" fillId="2" borderId="6" xfId="0" applyNumberFormat="1" applyFill="1" applyBorder="1" applyAlignment="1" applyProtection="1">
      <alignment/>
      <protection/>
    </xf>
    <xf numFmtId="3" fontId="0" fillId="0" borderId="9" xfId="0" applyNumberFormat="1" applyFill="1" applyBorder="1" applyAlignment="1">
      <alignment/>
    </xf>
    <xf numFmtId="177" fontId="0" fillId="0" borderId="8" xfId="0" applyNumberFormat="1" applyFon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4" xfId="0" applyFont="1" applyFill="1" applyBorder="1" applyAlignment="1">
      <alignment horizontal="centerContinuous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9" fontId="8" fillId="2" borderId="0" xfId="14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3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1">
    <pageSetUpPr fitToPage="1"/>
  </sheetPr>
  <dimension ref="A1:K82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5.7109375" style="86" customWidth="1"/>
    <col min="2" max="2" width="13.7109375" style="86" customWidth="1"/>
    <col min="3" max="3" width="11.7109375" style="86" customWidth="1"/>
    <col min="4" max="6" width="13.7109375" style="86" customWidth="1"/>
    <col min="7" max="7" width="12.00390625" style="86" bestFit="1" customWidth="1"/>
    <col min="8" max="8" width="12.7109375" style="86" customWidth="1"/>
    <col min="9" max="9" width="23.421875" style="86" customWidth="1"/>
    <col min="10" max="16" width="10.7109375" style="86" customWidth="1"/>
    <col min="17" max="18" width="11.421875" style="86" customWidth="1"/>
    <col min="19" max="19" width="28.28125" style="86" customWidth="1"/>
    <col min="20" max="25" width="11.57421875" style="86" customWidth="1"/>
    <col min="26" max="16384" width="11.421875" style="86" customWidth="1"/>
  </cols>
  <sheetData>
    <row r="1" spans="1:6" s="83" customFormat="1" ht="18">
      <c r="A1" s="203" t="s">
        <v>0</v>
      </c>
      <c r="B1" s="203"/>
      <c r="C1" s="203"/>
      <c r="D1" s="203"/>
      <c r="E1" s="203"/>
      <c r="F1" s="203"/>
    </row>
    <row r="3" spans="1:6" s="84" customFormat="1" ht="15">
      <c r="A3" s="204" t="s">
        <v>38</v>
      </c>
      <c r="B3" s="204"/>
      <c r="C3" s="204"/>
      <c r="D3" s="204"/>
      <c r="E3" s="204"/>
      <c r="F3" s="204"/>
    </row>
    <row r="4" s="84" customFormat="1" ht="14.25"/>
    <row r="5" spans="1:6" ht="12.75">
      <c r="A5" s="190"/>
      <c r="B5" s="196" t="s">
        <v>39</v>
      </c>
      <c r="C5" s="198"/>
      <c r="D5" s="198"/>
      <c r="E5" s="198"/>
      <c r="F5" s="198"/>
    </row>
    <row r="6" spans="1:6" ht="12.75">
      <c r="A6" s="87" t="s">
        <v>40</v>
      </c>
      <c r="B6" s="196" t="s">
        <v>41</v>
      </c>
      <c r="C6" s="197"/>
      <c r="D6" s="196" t="s">
        <v>42</v>
      </c>
      <c r="E6" s="197"/>
      <c r="F6" s="88"/>
    </row>
    <row r="7" spans="1:6" ht="13.5" thickBot="1">
      <c r="A7" s="89"/>
      <c r="B7" s="90" t="s">
        <v>43</v>
      </c>
      <c r="C7" s="91" t="s">
        <v>44</v>
      </c>
      <c r="D7" s="90" t="s">
        <v>43</v>
      </c>
      <c r="E7" s="91" t="s">
        <v>44</v>
      </c>
      <c r="F7" s="90" t="s">
        <v>45</v>
      </c>
    </row>
    <row r="8" spans="1:6" ht="12.75">
      <c r="A8" s="92" t="s">
        <v>190</v>
      </c>
      <c r="B8" s="93"/>
      <c r="C8" s="93"/>
      <c r="D8" s="93"/>
      <c r="E8" s="93"/>
      <c r="F8" s="93"/>
    </row>
    <row r="9" spans="1:6" ht="12.75">
      <c r="A9" s="89" t="s">
        <v>46</v>
      </c>
      <c r="B9" s="94">
        <v>286860</v>
      </c>
      <c r="C9" s="94">
        <v>11321</v>
      </c>
      <c r="D9" s="94" t="s">
        <v>47</v>
      </c>
      <c r="E9" s="94" t="s">
        <v>47</v>
      </c>
      <c r="F9" s="94">
        <v>298181</v>
      </c>
    </row>
    <row r="10" spans="1:6" ht="12.75">
      <c r="A10" s="89" t="s">
        <v>48</v>
      </c>
      <c r="B10" s="94">
        <v>57711</v>
      </c>
      <c r="C10" s="94">
        <v>25383</v>
      </c>
      <c r="D10" s="94" t="s">
        <v>47</v>
      </c>
      <c r="E10" s="94" t="s">
        <v>47</v>
      </c>
      <c r="F10" s="94">
        <v>83094</v>
      </c>
    </row>
    <row r="11" spans="1:6" ht="12.75">
      <c r="A11" s="89" t="s">
        <v>49</v>
      </c>
      <c r="B11" s="94">
        <v>4139</v>
      </c>
      <c r="C11" s="94">
        <v>1146</v>
      </c>
      <c r="D11" s="94" t="s">
        <v>47</v>
      </c>
      <c r="E11" s="94" t="s">
        <v>47</v>
      </c>
      <c r="F11" s="94">
        <v>5285</v>
      </c>
    </row>
    <row r="12" spans="1:7" ht="12.75">
      <c r="A12" s="89" t="s">
        <v>50</v>
      </c>
      <c r="B12" s="94">
        <v>28484</v>
      </c>
      <c r="C12" s="94">
        <v>5964</v>
      </c>
      <c r="D12" s="94">
        <v>169</v>
      </c>
      <c r="E12" s="94">
        <v>18</v>
      </c>
      <c r="F12" s="94">
        <v>34635</v>
      </c>
      <c r="G12" s="95"/>
    </row>
    <row r="13" spans="1:7" ht="12.75">
      <c r="A13" s="89" t="s">
        <v>51</v>
      </c>
      <c r="B13" s="94">
        <v>4737</v>
      </c>
      <c r="C13" s="94">
        <v>2516</v>
      </c>
      <c r="D13" s="94">
        <v>1500</v>
      </c>
      <c r="E13" s="94">
        <v>588</v>
      </c>
      <c r="F13" s="94">
        <v>9341</v>
      </c>
      <c r="G13" s="95"/>
    </row>
    <row r="14" spans="1:6" s="98" customFormat="1" ht="12.75">
      <c r="A14" s="96" t="s">
        <v>52</v>
      </c>
      <c r="B14" s="97"/>
      <c r="C14" s="97"/>
      <c r="D14" s="97"/>
      <c r="E14" s="97"/>
      <c r="F14" s="97"/>
    </row>
    <row r="15" spans="1:7" ht="12.75">
      <c r="A15" s="89" t="s">
        <v>53</v>
      </c>
      <c r="B15" s="94">
        <v>58546</v>
      </c>
      <c r="C15" s="94">
        <v>182768</v>
      </c>
      <c r="D15" s="94">
        <v>5298</v>
      </c>
      <c r="E15" s="94">
        <v>210</v>
      </c>
      <c r="F15" s="94">
        <v>246822</v>
      </c>
      <c r="G15" s="95"/>
    </row>
    <row r="16" spans="1:7" ht="12.75">
      <c r="A16" s="89" t="s">
        <v>54</v>
      </c>
      <c r="B16" s="94">
        <v>1037</v>
      </c>
      <c r="C16" s="94">
        <v>458</v>
      </c>
      <c r="D16" s="94">
        <v>11917</v>
      </c>
      <c r="E16" s="94">
        <v>93</v>
      </c>
      <c r="F16" s="94">
        <v>13505</v>
      </c>
      <c r="G16" s="95"/>
    </row>
    <row r="17" spans="1:7" ht="12.75">
      <c r="A17" s="89" t="s">
        <v>55</v>
      </c>
      <c r="B17" s="94">
        <v>9117</v>
      </c>
      <c r="C17" s="94">
        <v>567</v>
      </c>
      <c r="D17" s="94">
        <v>2298</v>
      </c>
      <c r="E17" s="94">
        <v>66</v>
      </c>
      <c r="F17" s="94">
        <v>12048</v>
      </c>
      <c r="G17" s="95"/>
    </row>
    <row r="18" spans="1:6" ht="12.75">
      <c r="A18" s="89" t="s">
        <v>56</v>
      </c>
      <c r="B18" s="94">
        <v>2061</v>
      </c>
      <c r="C18" s="99">
        <v>19</v>
      </c>
      <c r="D18" s="94" t="s">
        <v>47</v>
      </c>
      <c r="E18" s="94" t="s">
        <v>47</v>
      </c>
      <c r="F18" s="94">
        <v>2080</v>
      </c>
    </row>
    <row r="19" spans="1:6" ht="12.75">
      <c r="A19" s="89" t="s">
        <v>57</v>
      </c>
      <c r="B19" s="94">
        <v>60835</v>
      </c>
      <c r="C19" s="94">
        <v>6820</v>
      </c>
      <c r="D19" s="94" t="s">
        <v>47</v>
      </c>
      <c r="E19" s="94" t="s">
        <v>47</v>
      </c>
      <c r="F19" s="94">
        <v>67655</v>
      </c>
    </row>
    <row r="20" spans="1:6" ht="12.75">
      <c r="A20" s="89" t="s">
        <v>58</v>
      </c>
      <c r="B20" s="94">
        <v>2771</v>
      </c>
      <c r="C20" s="94">
        <v>823</v>
      </c>
      <c r="D20" s="94" t="s">
        <v>47</v>
      </c>
      <c r="E20" s="94" t="s">
        <v>47</v>
      </c>
      <c r="F20" s="94">
        <v>3594</v>
      </c>
    </row>
    <row r="21" spans="1:6" s="98" customFormat="1" ht="12.75">
      <c r="A21" s="96" t="s">
        <v>191</v>
      </c>
      <c r="B21" s="97"/>
      <c r="C21" s="97"/>
      <c r="D21" s="100"/>
      <c r="E21" s="100"/>
      <c r="F21" s="97"/>
    </row>
    <row r="22" spans="1:6" ht="12.75">
      <c r="A22" s="89" t="s">
        <v>59</v>
      </c>
      <c r="B22" s="94">
        <v>4763</v>
      </c>
      <c r="C22" s="94">
        <v>465</v>
      </c>
      <c r="D22" s="94" t="s">
        <v>47</v>
      </c>
      <c r="E22" s="94" t="s">
        <v>47</v>
      </c>
      <c r="F22" s="94">
        <v>5228</v>
      </c>
    </row>
    <row r="23" spans="1:6" ht="12.75">
      <c r="A23" s="89" t="s">
        <v>60</v>
      </c>
      <c r="B23" s="94">
        <v>1690</v>
      </c>
      <c r="C23" s="94">
        <v>851</v>
      </c>
      <c r="D23" s="94" t="s">
        <v>47</v>
      </c>
      <c r="E23" s="94" t="s">
        <v>47</v>
      </c>
      <c r="F23" s="94">
        <v>2541</v>
      </c>
    </row>
    <row r="24" spans="1:6" ht="12.75">
      <c r="A24" s="89" t="s">
        <v>61</v>
      </c>
      <c r="B24" s="94">
        <v>114</v>
      </c>
      <c r="C24" s="94">
        <v>11</v>
      </c>
      <c r="D24" s="94" t="s">
        <v>47</v>
      </c>
      <c r="E24" s="94" t="s">
        <v>47</v>
      </c>
      <c r="F24" s="94">
        <v>125</v>
      </c>
    </row>
    <row r="25" spans="1:6" ht="12.75">
      <c r="A25" s="89" t="s">
        <v>62</v>
      </c>
      <c r="B25" s="94">
        <v>326</v>
      </c>
      <c r="C25" s="94">
        <v>8</v>
      </c>
      <c r="D25" s="94" t="s">
        <v>47</v>
      </c>
      <c r="E25" s="94" t="s">
        <v>47</v>
      </c>
      <c r="F25" s="94">
        <v>334</v>
      </c>
    </row>
    <row r="26" spans="1:7" ht="12.75">
      <c r="A26" s="101" t="s">
        <v>63</v>
      </c>
      <c r="B26" s="94">
        <v>210152</v>
      </c>
      <c r="C26" s="94">
        <v>30355</v>
      </c>
      <c r="D26" s="94">
        <v>10395</v>
      </c>
      <c r="E26" s="94">
        <v>8050</v>
      </c>
      <c r="F26" s="94">
        <v>258952</v>
      </c>
      <c r="G26" s="95"/>
    </row>
    <row r="27" spans="1:6" s="98" customFormat="1" ht="12.75">
      <c r="A27" s="96" t="s">
        <v>64</v>
      </c>
      <c r="B27" s="97"/>
      <c r="C27" s="97"/>
      <c r="D27" s="97"/>
      <c r="E27" s="97"/>
      <c r="F27" s="97"/>
    </row>
    <row r="28" spans="1:6" ht="12.75">
      <c r="A28" s="89" t="s">
        <v>65</v>
      </c>
      <c r="B28" s="94">
        <v>6011</v>
      </c>
      <c r="C28" s="94">
        <v>684</v>
      </c>
      <c r="D28" s="94" t="s">
        <v>47</v>
      </c>
      <c r="E28" s="94" t="s">
        <v>47</v>
      </c>
      <c r="F28" s="94">
        <v>6695</v>
      </c>
    </row>
    <row r="29" spans="1:6" ht="12.75">
      <c r="A29" s="89" t="s">
        <v>66</v>
      </c>
      <c r="B29" s="94">
        <v>457</v>
      </c>
      <c r="C29" s="94">
        <v>167</v>
      </c>
      <c r="D29" s="94" t="s">
        <v>47</v>
      </c>
      <c r="E29" s="94" t="s">
        <v>47</v>
      </c>
      <c r="F29" s="94">
        <v>624</v>
      </c>
    </row>
    <row r="30" spans="1:6" ht="12.75">
      <c r="A30" s="89" t="s">
        <v>67</v>
      </c>
      <c r="B30" s="94">
        <v>27650</v>
      </c>
      <c r="C30" s="94">
        <v>2486</v>
      </c>
      <c r="D30" s="94" t="s">
        <v>47</v>
      </c>
      <c r="E30" s="94" t="s">
        <v>47</v>
      </c>
      <c r="F30" s="94">
        <v>30136</v>
      </c>
    </row>
    <row r="31" spans="1:6" ht="12.75">
      <c r="A31" s="89"/>
      <c r="B31" s="94"/>
      <c r="C31" s="94"/>
      <c r="D31" s="99"/>
      <c r="E31" s="99"/>
      <c r="F31" s="94"/>
    </row>
    <row r="32" spans="1:6" ht="13.5" thickBot="1">
      <c r="A32" s="102" t="s">
        <v>68</v>
      </c>
      <c r="B32" s="103">
        <v>767461</v>
      </c>
      <c r="C32" s="103">
        <v>272812</v>
      </c>
      <c r="D32" s="103">
        <v>31577</v>
      </c>
      <c r="E32" s="103">
        <v>9025</v>
      </c>
      <c r="F32" s="103">
        <v>1080875</v>
      </c>
    </row>
    <row r="33" spans="2:6" ht="12.75">
      <c r="B33" s="95"/>
      <c r="C33" s="95"/>
      <c r="D33" s="95"/>
      <c r="E33" s="95"/>
      <c r="F33" s="95"/>
    </row>
    <row r="34" spans="2:6" ht="12.75">
      <c r="B34" s="95"/>
      <c r="C34" s="95"/>
      <c r="D34" s="95"/>
      <c r="E34" s="95"/>
      <c r="F34" s="95"/>
    </row>
    <row r="35" spans="2:4" ht="12.75">
      <c r="B35" s="95"/>
      <c r="C35" s="95"/>
      <c r="D35" s="95"/>
    </row>
    <row r="38" spans="1:8" ht="12.75">
      <c r="A38" s="190"/>
      <c r="B38" s="196" t="s">
        <v>69</v>
      </c>
      <c r="C38" s="198"/>
      <c r="D38" s="198"/>
      <c r="E38" s="198"/>
      <c r="F38" s="198"/>
      <c r="G38" s="198"/>
      <c r="H38" s="198"/>
    </row>
    <row r="39" spans="1:8" ht="12.75">
      <c r="A39" s="87"/>
      <c r="B39" s="199" t="s">
        <v>70</v>
      </c>
      <c r="C39" s="200"/>
      <c r="D39" s="196" t="s">
        <v>71</v>
      </c>
      <c r="E39" s="198"/>
      <c r="F39" s="198"/>
      <c r="G39" s="198"/>
      <c r="H39" s="198"/>
    </row>
    <row r="40" spans="1:8" ht="12.75">
      <c r="A40" s="87" t="s">
        <v>40</v>
      </c>
      <c r="B40" s="201" t="s">
        <v>72</v>
      </c>
      <c r="C40" s="202"/>
      <c r="D40" s="104"/>
      <c r="E40" s="196" t="s">
        <v>73</v>
      </c>
      <c r="F40" s="198"/>
      <c r="G40" s="198"/>
      <c r="H40" s="198"/>
    </row>
    <row r="41" spans="1:8" ht="12.75">
      <c r="A41" s="89"/>
      <c r="B41" s="104"/>
      <c r="C41" s="104"/>
      <c r="D41" s="90" t="s">
        <v>45</v>
      </c>
      <c r="E41" s="90" t="s">
        <v>74</v>
      </c>
      <c r="F41" s="90" t="s">
        <v>75</v>
      </c>
      <c r="G41" s="90" t="s">
        <v>75</v>
      </c>
      <c r="H41" s="90" t="s">
        <v>76</v>
      </c>
    </row>
    <row r="42" spans="1:8" ht="13.5" thickBot="1">
      <c r="A42" s="89"/>
      <c r="B42" s="90" t="s">
        <v>43</v>
      </c>
      <c r="C42" s="90" t="s">
        <v>44</v>
      </c>
      <c r="D42" s="90"/>
      <c r="E42" s="90" t="s">
        <v>16</v>
      </c>
      <c r="F42" s="90" t="s">
        <v>77</v>
      </c>
      <c r="G42" s="90" t="s">
        <v>78</v>
      </c>
      <c r="H42" s="90" t="s">
        <v>79</v>
      </c>
    </row>
    <row r="43" spans="1:8" ht="12.75">
      <c r="A43" s="92" t="s">
        <v>190</v>
      </c>
      <c r="B43" s="93"/>
      <c r="C43" s="105"/>
      <c r="D43" s="106"/>
      <c r="E43" s="106"/>
      <c r="F43" s="106"/>
      <c r="G43" s="106"/>
      <c r="H43" s="106"/>
    </row>
    <row r="44" spans="1:11" ht="12.75">
      <c r="A44" s="89" t="s">
        <v>80</v>
      </c>
      <c r="B44" s="107">
        <v>8255</v>
      </c>
      <c r="C44" s="107">
        <v>25668</v>
      </c>
      <c r="D44" s="94">
        <v>2658524</v>
      </c>
      <c r="E44" s="94">
        <v>1286652</v>
      </c>
      <c r="F44" s="94">
        <v>1026887</v>
      </c>
      <c r="G44" s="94">
        <v>344985</v>
      </c>
      <c r="H44" s="94" t="s">
        <v>47</v>
      </c>
      <c r="I44" s="108"/>
      <c r="J44" s="108"/>
      <c r="K44" s="95"/>
    </row>
    <row r="45" spans="1:10" ht="12.75">
      <c r="A45" s="89" t="s">
        <v>48</v>
      </c>
      <c r="B45" s="107">
        <v>40488</v>
      </c>
      <c r="C45" s="107">
        <v>63559</v>
      </c>
      <c r="D45" s="94">
        <v>3949906</v>
      </c>
      <c r="E45" s="94">
        <v>957034</v>
      </c>
      <c r="F45" s="94">
        <v>56205</v>
      </c>
      <c r="G45" s="94">
        <v>2936667</v>
      </c>
      <c r="H45" s="94" t="s">
        <v>47</v>
      </c>
      <c r="I45" s="108"/>
      <c r="J45" s="89"/>
    </row>
    <row r="46" spans="1:10" ht="12.75">
      <c r="A46" s="89" t="s">
        <v>49</v>
      </c>
      <c r="B46" s="109">
        <v>16092</v>
      </c>
      <c r="C46" s="110">
        <v>48516</v>
      </c>
      <c r="D46" s="94">
        <v>122206</v>
      </c>
      <c r="E46" s="94">
        <v>27470</v>
      </c>
      <c r="F46" s="94">
        <v>1558</v>
      </c>
      <c r="G46" s="94">
        <v>93178</v>
      </c>
      <c r="H46" s="94" t="s">
        <v>47</v>
      </c>
      <c r="I46" s="108"/>
      <c r="J46" s="89"/>
    </row>
    <row r="47" spans="1:10" ht="12.75">
      <c r="A47" s="89" t="s">
        <v>50</v>
      </c>
      <c r="B47" s="109">
        <v>28846</v>
      </c>
      <c r="C47" s="110">
        <v>37639</v>
      </c>
      <c r="D47" s="94">
        <v>1046126</v>
      </c>
      <c r="E47" s="94">
        <v>742967</v>
      </c>
      <c r="F47" s="94">
        <v>27566</v>
      </c>
      <c r="G47" s="94">
        <v>275593</v>
      </c>
      <c r="H47" s="94" t="s">
        <v>47</v>
      </c>
      <c r="I47" s="108"/>
      <c r="J47" s="89"/>
    </row>
    <row r="48" spans="1:10" ht="12.75">
      <c r="A48" s="89" t="s">
        <v>81</v>
      </c>
      <c r="B48" s="109">
        <v>17085</v>
      </c>
      <c r="C48" s="110">
        <v>26902</v>
      </c>
      <c r="D48" s="94">
        <v>148618</v>
      </c>
      <c r="E48" s="94">
        <v>70998</v>
      </c>
      <c r="F48" s="94">
        <v>44688</v>
      </c>
      <c r="G48" s="94">
        <v>32932</v>
      </c>
      <c r="H48" s="94" t="s">
        <v>47</v>
      </c>
      <c r="I48" s="108"/>
      <c r="J48" s="89"/>
    </row>
    <row r="49" spans="1:10" s="98" customFormat="1" ht="12.75">
      <c r="A49" s="96" t="s">
        <v>52</v>
      </c>
      <c r="B49" s="111"/>
      <c r="C49" s="112"/>
      <c r="D49" s="97"/>
      <c r="E49" s="97"/>
      <c r="F49" s="97"/>
      <c r="G49" s="97"/>
      <c r="H49" s="100"/>
      <c r="I49" s="108"/>
      <c r="J49" s="101"/>
    </row>
    <row r="50" spans="1:10" ht="12.75">
      <c r="A50" s="89" t="s">
        <v>53</v>
      </c>
      <c r="B50" s="109">
        <v>25264</v>
      </c>
      <c r="C50" s="110">
        <v>64492</v>
      </c>
      <c r="D50" s="94">
        <v>13266093</v>
      </c>
      <c r="E50" s="94">
        <v>426131</v>
      </c>
      <c r="F50" s="94">
        <v>4120320</v>
      </c>
      <c r="G50" s="94">
        <v>81247</v>
      </c>
      <c r="H50" s="94">
        <v>8638395</v>
      </c>
      <c r="I50" s="108"/>
      <c r="J50" s="89"/>
    </row>
    <row r="51" spans="1:10" ht="12.75">
      <c r="A51" s="89" t="s">
        <v>54</v>
      </c>
      <c r="B51" s="109">
        <v>18562</v>
      </c>
      <c r="C51" s="110">
        <v>35378</v>
      </c>
      <c r="D51" s="94">
        <v>35451</v>
      </c>
      <c r="E51" s="94">
        <v>29692</v>
      </c>
      <c r="F51" s="94">
        <v>5545</v>
      </c>
      <c r="G51" s="94">
        <v>214</v>
      </c>
      <c r="H51" s="94" t="s">
        <v>47</v>
      </c>
      <c r="I51" s="108"/>
      <c r="J51" s="89"/>
    </row>
    <row r="52" spans="1:10" ht="12.75">
      <c r="A52" s="89" t="s">
        <v>55</v>
      </c>
      <c r="B52" s="109">
        <v>12784</v>
      </c>
      <c r="C52" s="110">
        <v>28428</v>
      </c>
      <c r="D52" s="94">
        <v>132675</v>
      </c>
      <c r="E52" s="94">
        <v>61329</v>
      </c>
      <c r="F52" s="94">
        <v>67045</v>
      </c>
      <c r="G52" s="113">
        <v>4301</v>
      </c>
      <c r="H52" s="114" t="s">
        <v>47</v>
      </c>
      <c r="I52" s="108"/>
      <c r="J52" s="89"/>
    </row>
    <row r="53" spans="1:10" ht="12.75">
      <c r="A53" s="89" t="s">
        <v>56</v>
      </c>
      <c r="B53" s="109">
        <v>31981</v>
      </c>
      <c r="C53" s="115">
        <v>32895</v>
      </c>
      <c r="D53" s="94">
        <v>66538</v>
      </c>
      <c r="E53" s="94">
        <v>3962</v>
      </c>
      <c r="F53" s="116">
        <v>1</v>
      </c>
      <c r="G53" s="113">
        <v>62575</v>
      </c>
      <c r="H53" s="114" t="s">
        <v>47</v>
      </c>
      <c r="I53" s="108"/>
      <c r="J53" s="89"/>
    </row>
    <row r="54" spans="1:10" ht="12.75">
      <c r="A54" s="89" t="s">
        <v>57</v>
      </c>
      <c r="B54" s="107">
        <v>11415</v>
      </c>
      <c r="C54" s="107">
        <v>28750</v>
      </c>
      <c r="D54" s="94">
        <v>890490</v>
      </c>
      <c r="E54" s="94">
        <v>192520</v>
      </c>
      <c r="F54" s="94">
        <v>656873</v>
      </c>
      <c r="G54" s="94">
        <v>41097</v>
      </c>
      <c r="H54" s="94" t="s">
        <v>47</v>
      </c>
      <c r="I54" s="108"/>
      <c r="J54" s="108"/>
    </row>
    <row r="55" spans="1:10" ht="12.75">
      <c r="A55" s="89" t="s">
        <v>82</v>
      </c>
      <c r="B55" s="109">
        <v>8671</v>
      </c>
      <c r="C55" s="110">
        <v>17211</v>
      </c>
      <c r="D55" s="94">
        <v>38192</v>
      </c>
      <c r="E55" s="94">
        <v>21407</v>
      </c>
      <c r="F55" s="94">
        <v>10305</v>
      </c>
      <c r="G55" s="113">
        <v>6480</v>
      </c>
      <c r="H55" s="114" t="s">
        <v>47</v>
      </c>
      <c r="I55" s="108"/>
      <c r="J55" s="89"/>
    </row>
    <row r="56" spans="1:10" s="98" customFormat="1" ht="12.75">
      <c r="A56" s="96" t="s">
        <v>191</v>
      </c>
      <c r="B56" s="111"/>
      <c r="C56" s="112"/>
      <c r="D56" s="97"/>
      <c r="E56" s="97"/>
      <c r="F56" s="97"/>
      <c r="G56" s="117"/>
      <c r="H56" s="118"/>
      <c r="I56" s="108"/>
      <c r="J56" s="101"/>
    </row>
    <row r="57" spans="1:10" ht="12.75">
      <c r="A57" s="89" t="s">
        <v>59</v>
      </c>
      <c r="B57" s="107">
        <v>26826</v>
      </c>
      <c r="C57" s="107">
        <v>32221</v>
      </c>
      <c r="D57" s="94">
        <v>142755</v>
      </c>
      <c r="E57" s="94">
        <v>142515</v>
      </c>
      <c r="F57" s="113" t="s">
        <v>47</v>
      </c>
      <c r="G57" s="94">
        <v>240</v>
      </c>
      <c r="H57" s="94" t="s">
        <v>47</v>
      </c>
      <c r="I57" s="108"/>
      <c r="J57" s="89"/>
    </row>
    <row r="58" spans="1:10" ht="12.75">
      <c r="A58" s="89" t="s">
        <v>60</v>
      </c>
      <c r="B58" s="109">
        <v>33093</v>
      </c>
      <c r="C58" s="110">
        <v>67035</v>
      </c>
      <c r="D58" s="94">
        <v>112975</v>
      </c>
      <c r="E58" s="94">
        <v>112892</v>
      </c>
      <c r="F58" s="113" t="s">
        <v>47</v>
      </c>
      <c r="G58" s="113">
        <v>83</v>
      </c>
      <c r="H58" s="114" t="s">
        <v>47</v>
      </c>
      <c r="I58" s="108"/>
      <c r="J58" s="89"/>
    </row>
    <row r="59" spans="1:10" ht="12.75">
      <c r="A59" s="89" t="s">
        <v>61</v>
      </c>
      <c r="B59" s="109">
        <v>19035</v>
      </c>
      <c r="C59" s="110">
        <v>25182</v>
      </c>
      <c r="D59" s="94">
        <v>2447</v>
      </c>
      <c r="E59" s="94">
        <v>2447</v>
      </c>
      <c r="F59" s="113" t="s">
        <v>47</v>
      </c>
      <c r="G59" s="113" t="s">
        <v>47</v>
      </c>
      <c r="H59" s="114" t="s">
        <v>47</v>
      </c>
      <c r="I59" s="108"/>
      <c r="J59" s="89"/>
    </row>
    <row r="60" spans="1:10" ht="12.75">
      <c r="A60" s="89" t="s">
        <v>62</v>
      </c>
      <c r="B60" s="109">
        <v>11853</v>
      </c>
      <c r="C60" s="110">
        <v>19375</v>
      </c>
      <c r="D60" s="94">
        <v>4019</v>
      </c>
      <c r="E60" s="94">
        <v>4019</v>
      </c>
      <c r="F60" s="113" t="s">
        <v>47</v>
      </c>
      <c r="G60" s="113" t="s">
        <v>47</v>
      </c>
      <c r="H60" s="114" t="s">
        <v>47</v>
      </c>
      <c r="I60" s="108"/>
      <c r="J60" s="89"/>
    </row>
    <row r="61" spans="1:10" ht="12.75">
      <c r="A61" s="101" t="s">
        <v>63</v>
      </c>
      <c r="B61" s="119">
        <v>47951</v>
      </c>
      <c r="C61" s="120">
        <v>42904</v>
      </c>
      <c r="D61" s="94">
        <v>11379331</v>
      </c>
      <c r="E61" s="94">
        <v>5158879</v>
      </c>
      <c r="F61" s="94">
        <v>2244610</v>
      </c>
      <c r="G61" s="113">
        <v>3975842</v>
      </c>
      <c r="H61" s="114" t="s">
        <v>47</v>
      </c>
      <c r="I61" s="108"/>
      <c r="J61" s="89"/>
    </row>
    <row r="62" spans="1:10" s="98" customFormat="1" ht="12.75">
      <c r="A62" s="96" t="s">
        <v>64</v>
      </c>
      <c r="B62" s="121"/>
      <c r="C62" s="122"/>
      <c r="D62" s="97"/>
      <c r="E62" s="97"/>
      <c r="F62" s="97"/>
      <c r="G62" s="117"/>
      <c r="H62" s="123"/>
      <c r="I62" s="108"/>
      <c r="J62" s="101"/>
    </row>
    <row r="63" spans="1:10" ht="12.75">
      <c r="A63" s="89" t="s">
        <v>65</v>
      </c>
      <c r="B63" s="107">
        <v>22668</v>
      </c>
      <c r="C63" s="107">
        <v>31886</v>
      </c>
      <c r="D63" s="94">
        <v>158066</v>
      </c>
      <c r="E63" s="94">
        <v>158055</v>
      </c>
      <c r="F63" s="113" t="s">
        <v>47</v>
      </c>
      <c r="G63" s="94">
        <v>11</v>
      </c>
      <c r="H63" s="94" t="s">
        <v>47</v>
      </c>
      <c r="I63" s="108"/>
      <c r="J63" s="89"/>
    </row>
    <row r="64" spans="1:10" ht="12.75">
      <c r="A64" s="89" t="s">
        <v>66</v>
      </c>
      <c r="B64" s="109">
        <v>15846</v>
      </c>
      <c r="C64" s="110">
        <v>26491</v>
      </c>
      <c r="D64" s="94">
        <v>11665</v>
      </c>
      <c r="E64" s="94">
        <v>11665</v>
      </c>
      <c r="F64" s="113" t="s">
        <v>47</v>
      </c>
      <c r="G64" s="113" t="s">
        <v>47</v>
      </c>
      <c r="H64" s="114" t="s">
        <v>47</v>
      </c>
      <c r="I64" s="108"/>
      <c r="J64" s="89"/>
    </row>
    <row r="65" spans="1:10" ht="12.75">
      <c r="A65" s="89" t="s">
        <v>67</v>
      </c>
      <c r="B65" s="109">
        <v>11764</v>
      </c>
      <c r="C65" s="109">
        <v>39129</v>
      </c>
      <c r="D65" s="109">
        <v>307632</v>
      </c>
      <c r="E65" s="94">
        <v>291465</v>
      </c>
      <c r="F65" s="113" t="s">
        <v>47</v>
      </c>
      <c r="G65" s="113">
        <v>16167</v>
      </c>
      <c r="H65" s="114" t="s">
        <v>47</v>
      </c>
      <c r="I65" s="108"/>
      <c r="J65" s="89"/>
    </row>
    <row r="66" spans="1:10" ht="12.75">
      <c r="A66" s="89"/>
      <c r="B66" s="109"/>
      <c r="C66" s="109"/>
      <c r="D66" s="94"/>
      <c r="E66" s="94"/>
      <c r="F66" s="99"/>
      <c r="G66" s="113"/>
      <c r="H66" s="124"/>
      <c r="I66" s="108"/>
      <c r="J66" s="89"/>
    </row>
    <row r="67" spans="1:10" ht="13.5" thickBot="1">
      <c r="A67" s="102" t="s">
        <v>68</v>
      </c>
      <c r="B67" s="103" t="s">
        <v>47</v>
      </c>
      <c r="C67" s="125" t="s">
        <v>47</v>
      </c>
      <c r="D67" s="126">
        <f>SUM(D44:D65)</f>
        <v>34473709</v>
      </c>
      <c r="E67" s="126">
        <f>SUM(E44:E65)</f>
        <v>9702099</v>
      </c>
      <c r="F67" s="126">
        <f>SUM(F44:F65)</f>
        <v>8261603</v>
      </c>
      <c r="G67" s="126">
        <f>SUM(G44:G65)</f>
        <v>7871612</v>
      </c>
      <c r="H67" s="103">
        <f>SUM(H44:H65)</f>
        <v>8638395</v>
      </c>
      <c r="I67" s="108"/>
      <c r="J67" s="89"/>
    </row>
    <row r="68" spans="1:8" ht="12.75">
      <c r="A68" s="89"/>
      <c r="B68" s="127"/>
      <c r="C68" s="127"/>
      <c r="D68" s="128"/>
      <c r="E68" s="128"/>
      <c r="F68" s="128"/>
      <c r="G68" s="128"/>
      <c r="H68" s="128"/>
    </row>
    <row r="69" spans="1:8" ht="12.75">
      <c r="A69" s="89"/>
      <c r="B69" s="127"/>
      <c r="C69" s="127"/>
      <c r="D69" s="128"/>
      <c r="E69" s="128"/>
      <c r="F69" s="128"/>
      <c r="G69" s="128"/>
      <c r="H69" s="128"/>
    </row>
    <row r="70" spans="1:8" ht="12.75">
      <c r="A70" s="89"/>
      <c r="B70" s="127"/>
      <c r="C70" s="127"/>
      <c r="D70" s="128"/>
      <c r="E70" s="128"/>
      <c r="F70" s="128"/>
      <c r="G70" s="128"/>
      <c r="H70" s="128"/>
    </row>
    <row r="72" ht="13.5" thickBot="1"/>
    <row r="73" spans="1:7" ht="12.75">
      <c r="A73" s="85"/>
      <c r="B73" s="193" t="s">
        <v>39</v>
      </c>
      <c r="C73" s="194"/>
      <c r="D73" s="195"/>
      <c r="E73" s="193" t="s">
        <v>83</v>
      </c>
      <c r="F73" s="194"/>
      <c r="G73" s="194"/>
    </row>
    <row r="74" spans="1:7" ht="12.75">
      <c r="A74" s="87" t="s">
        <v>84</v>
      </c>
      <c r="B74" s="104"/>
      <c r="C74" s="88"/>
      <c r="D74" s="88"/>
      <c r="E74" s="196" t="s">
        <v>85</v>
      </c>
      <c r="F74" s="197"/>
      <c r="G74" s="91" t="s">
        <v>45</v>
      </c>
    </row>
    <row r="75" spans="1:7" ht="13.5" thickBot="1">
      <c r="A75" s="89"/>
      <c r="B75" s="90" t="s">
        <v>43</v>
      </c>
      <c r="C75" s="90" t="s">
        <v>44</v>
      </c>
      <c r="D75" s="90" t="s">
        <v>45</v>
      </c>
      <c r="E75" s="90" t="s">
        <v>43</v>
      </c>
      <c r="F75" s="91" t="s">
        <v>44</v>
      </c>
      <c r="G75" s="90" t="s">
        <v>86</v>
      </c>
    </row>
    <row r="76" spans="1:7" ht="12.75">
      <c r="A76" s="85" t="s">
        <v>87</v>
      </c>
      <c r="B76" s="129">
        <v>217551</v>
      </c>
      <c r="C76" s="129">
        <v>53973</v>
      </c>
      <c r="D76" s="129">
        <f>SUM(B76:C76)</f>
        <v>271524</v>
      </c>
      <c r="E76" s="129">
        <v>86.015</v>
      </c>
      <c r="F76" s="129">
        <v>394.95552364630134</v>
      </c>
      <c r="G76" s="129">
        <f>(B76*E76+C76*F76)/1000</f>
        <v>40029.58374276182</v>
      </c>
    </row>
    <row r="77" spans="1:7" ht="12.75">
      <c r="A77" s="89" t="s">
        <v>88</v>
      </c>
      <c r="B77" s="94">
        <v>31577</v>
      </c>
      <c r="C77" s="94">
        <v>9025</v>
      </c>
      <c r="D77" s="94">
        <f>SUM(B77:C77)</f>
        <v>40602</v>
      </c>
      <c r="E77" s="94">
        <v>250.44</v>
      </c>
      <c r="F77" s="94">
        <v>811.4735734072023</v>
      </c>
      <c r="G77" s="94">
        <f>(B77*E77+C77*F77)/1000</f>
        <v>15231.692879999999</v>
      </c>
    </row>
    <row r="78" spans="1:7" ht="13.5" thickBot="1">
      <c r="A78" s="102" t="s">
        <v>89</v>
      </c>
      <c r="B78" s="103">
        <f>SUM(B76:B77)</f>
        <v>249128</v>
      </c>
      <c r="C78" s="103">
        <f>SUM(C76:C77)</f>
        <v>62998</v>
      </c>
      <c r="D78" s="103">
        <f>SUM(D76:D77)</f>
        <v>312126</v>
      </c>
      <c r="E78" s="130" t="s">
        <v>47</v>
      </c>
      <c r="F78" s="130" t="s">
        <v>47</v>
      </c>
      <c r="G78" s="103">
        <v>55261</v>
      </c>
    </row>
    <row r="82" ht="12.75">
      <c r="G82" s="131"/>
    </row>
  </sheetData>
  <mergeCells count="13">
    <mergeCell ref="A1:F1"/>
    <mergeCell ref="A3:F3"/>
    <mergeCell ref="B5:F5"/>
    <mergeCell ref="B6:C6"/>
    <mergeCell ref="D6:E6"/>
    <mergeCell ref="B73:D73"/>
    <mergeCell ref="E73:G73"/>
    <mergeCell ref="E74:F74"/>
    <mergeCell ref="B38:H38"/>
    <mergeCell ref="B39:C39"/>
    <mergeCell ref="D39:H39"/>
    <mergeCell ref="B40:C40"/>
    <mergeCell ref="E40:H4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1"/>
  <dimension ref="A1:G2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2" customFormat="1" ht="18">
      <c r="A1" s="216" t="s">
        <v>0</v>
      </c>
      <c r="B1" s="216"/>
      <c r="C1" s="216"/>
      <c r="D1" s="216"/>
      <c r="E1" s="216"/>
      <c r="F1" s="216"/>
      <c r="G1" s="216"/>
    </row>
    <row r="2" s="3" customFormat="1" ht="14.25"/>
    <row r="3" spans="1:7" ht="15">
      <c r="A3" s="219" t="s">
        <v>24</v>
      </c>
      <c r="B3" s="219"/>
      <c r="C3" s="219"/>
      <c r="D3" s="219"/>
      <c r="E3" s="219"/>
      <c r="F3" s="219"/>
      <c r="G3" s="219"/>
    </row>
    <row r="4" spans="1:7" ht="12.75">
      <c r="A4" s="59"/>
      <c r="B4" s="28"/>
      <c r="C4" s="28"/>
      <c r="D4" s="28"/>
      <c r="E4" s="28"/>
      <c r="F4" s="28"/>
      <c r="G4" s="58"/>
    </row>
    <row r="5" spans="1:7" ht="12.75">
      <c r="A5" s="9"/>
      <c r="B5" s="30"/>
      <c r="C5" s="34"/>
      <c r="D5" s="34"/>
      <c r="E5" s="35" t="s">
        <v>7</v>
      </c>
      <c r="F5" s="35" t="s">
        <v>14</v>
      </c>
      <c r="G5" s="34"/>
    </row>
    <row r="6" spans="1:7" ht="12.75">
      <c r="A6" s="9"/>
      <c r="B6" s="30"/>
      <c r="C6" s="36" t="s">
        <v>6</v>
      </c>
      <c r="D6" s="36" t="s">
        <v>15</v>
      </c>
      <c r="E6" s="36" t="s">
        <v>16</v>
      </c>
      <c r="F6" s="36" t="s">
        <v>17</v>
      </c>
      <c r="G6" s="36" t="s">
        <v>18</v>
      </c>
    </row>
    <row r="7" spans="1:7" ht="12.75">
      <c r="A7" s="218" t="s">
        <v>5</v>
      </c>
      <c r="B7" s="213"/>
      <c r="C7" s="36" t="s">
        <v>8</v>
      </c>
      <c r="D7" s="36" t="s">
        <v>19</v>
      </c>
      <c r="E7" s="36" t="s">
        <v>9</v>
      </c>
      <c r="F7" s="36" t="s">
        <v>20</v>
      </c>
      <c r="G7" s="36" t="s">
        <v>21</v>
      </c>
    </row>
    <row r="8" spans="1:7" ht="13.5" thickBot="1">
      <c r="A8" s="9"/>
      <c r="B8" s="30"/>
      <c r="C8" s="8"/>
      <c r="D8" s="8"/>
      <c r="E8" s="8"/>
      <c r="F8" s="36" t="s">
        <v>22</v>
      </c>
      <c r="G8" s="38"/>
    </row>
    <row r="9" spans="1:7" ht="12.75">
      <c r="A9" s="214">
        <v>1985</v>
      </c>
      <c r="B9" s="215"/>
      <c r="C9" s="11">
        <v>99.4</v>
      </c>
      <c r="D9" s="11">
        <v>140</v>
      </c>
      <c r="E9" s="12">
        <v>1396</v>
      </c>
      <c r="F9" s="39">
        <v>5.829817412522688</v>
      </c>
      <c r="G9" s="15">
        <v>22730.277787794646</v>
      </c>
    </row>
    <row r="10" spans="1:7" ht="12.75">
      <c r="A10" s="208">
        <v>1986</v>
      </c>
      <c r="B10" s="209"/>
      <c r="C10" s="14">
        <v>96.1</v>
      </c>
      <c r="D10" s="14">
        <v>133</v>
      </c>
      <c r="E10" s="15">
        <v>1284</v>
      </c>
      <c r="F10" s="40">
        <v>7.933359777865927</v>
      </c>
      <c r="G10" s="15">
        <v>23998.413328044426</v>
      </c>
    </row>
    <row r="11" spans="1:7" ht="12.75">
      <c r="A11" s="208">
        <v>1987</v>
      </c>
      <c r="B11" s="209"/>
      <c r="C11" s="14">
        <v>102.8</v>
      </c>
      <c r="D11" s="14">
        <v>149</v>
      </c>
      <c r="E11" s="15">
        <v>1530</v>
      </c>
      <c r="F11" s="40">
        <v>7.3864387628766845</v>
      </c>
      <c r="G11" s="15">
        <v>28037.214669503443</v>
      </c>
    </row>
    <row r="12" spans="1:7" ht="12.75">
      <c r="A12" s="208">
        <v>1988</v>
      </c>
      <c r="B12" s="209"/>
      <c r="C12" s="14">
        <v>110</v>
      </c>
      <c r="D12" s="14">
        <v>148</v>
      </c>
      <c r="E12" s="15">
        <v>1633</v>
      </c>
      <c r="F12" s="40">
        <v>6.845527868931281</v>
      </c>
      <c r="G12" s="15">
        <v>33662.68796653565</v>
      </c>
    </row>
    <row r="13" spans="1:7" ht="12.75" customHeight="1">
      <c r="A13" s="208">
        <v>1989</v>
      </c>
      <c r="B13" s="209"/>
      <c r="C13" s="14">
        <v>102.1</v>
      </c>
      <c r="D13" s="14">
        <v>131</v>
      </c>
      <c r="E13" s="15">
        <v>1334</v>
      </c>
      <c r="F13" s="40">
        <v>8.606493334775763</v>
      </c>
      <c r="G13" s="15">
        <v>30542.73335655685</v>
      </c>
    </row>
    <row r="14" spans="1:7" ht="12.75">
      <c r="A14" s="208">
        <v>1990</v>
      </c>
      <c r="B14" s="209"/>
      <c r="C14" s="16">
        <v>103.5</v>
      </c>
      <c r="D14" s="14">
        <v>146</v>
      </c>
      <c r="E14" s="15">
        <v>1510</v>
      </c>
      <c r="F14" s="40">
        <v>8.342048008846898</v>
      </c>
      <c r="G14" s="15">
        <v>33510.080148825924</v>
      </c>
    </row>
    <row r="15" spans="1:7" ht="12.75">
      <c r="A15" s="208">
        <v>1991</v>
      </c>
      <c r="B15" s="209"/>
      <c r="C15" s="16">
        <v>104.6</v>
      </c>
      <c r="D15" s="16">
        <v>141</v>
      </c>
      <c r="E15" s="15">
        <v>1479</v>
      </c>
      <c r="F15" s="40">
        <v>8.360078371978412</v>
      </c>
      <c r="G15" s="15">
        <v>32893.06605306502</v>
      </c>
    </row>
    <row r="16" spans="1:7" ht="12.75">
      <c r="A16" s="208">
        <v>1992</v>
      </c>
      <c r="B16" s="209"/>
      <c r="C16" s="16">
        <v>102.5</v>
      </c>
      <c r="D16" s="14">
        <v>122.63414634146342</v>
      </c>
      <c r="E16" s="15">
        <v>1257</v>
      </c>
      <c r="F16" s="40">
        <v>8.991141081581384</v>
      </c>
      <c r="G16" s="15">
        <v>30066.018778566984</v>
      </c>
    </row>
    <row r="17" spans="1:7" ht="12.75">
      <c r="A17" s="208">
        <v>1993</v>
      </c>
      <c r="B17" s="209"/>
      <c r="C17" s="14">
        <v>101.6</v>
      </c>
      <c r="D17" s="14">
        <v>159.4488188976378</v>
      </c>
      <c r="E17" s="15">
        <v>1620</v>
      </c>
      <c r="F17" s="40">
        <v>9.105333381414303</v>
      </c>
      <c r="G17" s="15">
        <v>39240.69589349746</v>
      </c>
    </row>
    <row r="18" spans="1:7" ht="12.75">
      <c r="A18" s="208">
        <v>1994</v>
      </c>
      <c r="B18" s="209"/>
      <c r="C18" s="14">
        <v>88.4</v>
      </c>
      <c r="D18" s="14">
        <v>112.28506787330316</v>
      </c>
      <c r="E18" s="15">
        <v>992.6</v>
      </c>
      <c r="F18" s="40">
        <v>7.957400262041278</v>
      </c>
      <c r="G18" s="15">
        <v>21012.1895126531</v>
      </c>
    </row>
    <row r="19" spans="1:7" ht="12.75">
      <c r="A19" s="208">
        <v>1995</v>
      </c>
      <c r="B19" s="209"/>
      <c r="C19" s="19">
        <v>96.4</v>
      </c>
      <c r="D19" s="21">
        <v>104.14937759336098</v>
      </c>
      <c r="E19" s="20">
        <v>1004</v>
      </c>
      <c r="F19" s="42">
        <v>9.063262534107437</v>
      </c>
      <c r="G19" s="15">
        <v>24208.76756457875</v>
      </c>
    </row>
    <row r="20" spans="1:7" ht="12.75">
      <c r="A20" s="208">
        <v>1996</v>
      </c>
      <c r="B20" s="209"/>
      <c r="C20" s="19">
        <v>99.2</v>
      </c>
      <c r="D20" s="21">
        <v>149.3951612903226</v>
      </c>
      <c r="E20" s="20">
        <v>1482</v>
      </c>
      <c r="F20" s="42">
        <v>8.97311071844987</v>
      </c>
      <c r="G20" s="15">
        <v>35375.57246402942</v>
      </c>
    </row>
    <row r="21" spans="1:7" ht="12.75">
      <c r="A21" s="208">
        <v>1997</v>
      </c>
      <c r="B21" s="209"/>
      <c r="C21" s="19">
        <v>75.6</v>
      </c>
      <c r="D21" s="21">
        <v>132.8042328042328</v>
      </c>
      <c r="E21" s="20">
        <v>1004</v>
      </c>
      <c r="F21" s="42">
        <v>9.826547906674842</v>
      </c>
      <c r="G21" s="15">
        <v>26240.188477395935</v>
      </c>
    </row>
    <row r="22" spans="1:7" ht="12.75">
      <c r="A22" s="208">
        <v>1998</v>
      </c>
      <c r="B22" s="209"/>
      <c r="C22" s="19">
        <v>81.2</v>
      </c>
      <c r="D22" s="21">
        <v>131.1576354679803</v>
      </c>
      <c r="E22" s="20">
        <v>1065</v>
      </c>
      <c r="F22" s="42">
        <v>8.221845587970142</v>
      </c>
      <c r="G22" s="15">
        <v>23294.135544528333</v>
      </c>
    </row>
    <row r="23" spans="1:7" ht="12.75">
      <c r="A23" s="208">
        <v>1999</v>
      </c>
      <c r="B23" s="209"/>
      <c r="C23" s="19">
        <v>74.3</v>
      </c>
      <c r="D23" s="21">
        <f>E23/C23*10</f>
        <v>113.32436069986542</v>
      </c>
      <c r="E23" s="20">
        <v>842</v>
      </c>
      <c r="F23" s="42">
        <v>10.042912264253003</v>
      </c>
      <c r="G23" s="15">
        <f>E23*F23*10/3.759</f>
        <v>22495.696000268763</v>
      </c>
    </row>
    <row r="24" spans="1:7" ht="12.75">
      <c r="A24" s="208">
        <v>2000</v>
      </c>
      <c r="B24" s="209"/>
      <c r="C24" s="19">
        <v>74.3</v>
      </c>
      <c r="D24" s="169">
        <f>E24/C24*10</f>
        <v>136.01884253028265</v>
      </c>
      <c r="E24" s="20">
        <v>1010.62</v>
      </c>
      <c r="F24" s="42">
        <v>11.040592357530082</v>
      </c>
      <c r="G24" s="15">
        <f>E24*F24*10/3.759</f>
        <v>29683.00997171336</v>
      </c>
    </row>
    <row r="25" spans="1:7" ht="12.75">
      <c r="A25" s="13">
        <v>2001</v>
      </c>
      <c r="B25" s="18"/>
      <c r="C25" s="19">
        <v>67.655</v>
      </c>
      <c r="D25" s="169">
        <f>E25/C25*10</f>
        <v>131.62220087207152</v>
      </c>
      <c r="E25" s="20">
        <v>890.49</v>
      </c>
      <c r="F25" s="42">
        <v>10.12</v>
      </c>
      <c r="G25" s="15">
        <f>E25*F25*10/3.759</f>
        <v>23973.819632881085</v>
      </c>
    </row>
    <row r="26" spans="1:7" ht="13.5" thickBot="1">
      <c r="A26" s="210" t="s">
        <v>23</v>
      </c>
      <c r="B26" s="211"/>
      <c r="C26" s="43">
        <v>76.8</v>
      </c>
      <c r="D26" s="171">
        <f>E26/C26*10</f>
        <v>131.60156250000003</v>
      </c>
      <c r="E26" s="44">
        <v>1010.7</v>
      </c>
      <c r="F26" s="45">
        <v>11.2</v>
      </c>
      <c r="G26" s="172">
        <f>E26*F26*10/3.759</f>
        <v>30113.966480446925</v>
      </c>
    </row>
    <row r="27" spans="1:7" ht="12.75">
      <c r="A27" s="48" t="s">
        <v>12</v>
      </c>
      <c r="B27" s="48"/>
      <c r="C27" s="49"/>
      <c r="D27" s="50"/>
      <c r="E27" s="51"/>
      <c r="F27" s="54"/>
      <c r="G27" s="51"/>
    </row>
    <row r="28" spans="1:7" ht="12.75">
      <c r="A28" s="48"/>
      <c r="B28" s="48"/>
      <c r="C28" s="49"/>
      <c r="D28" s="50"/>
      <c r="E28" s="51"/>
      <c r="F28" s="54"/>
      <c r="G28" s="51"/>
    </row>
  </sheetData>
  <mergeCells count="20">
    <mergeCell ref="A22:B22"/>
    <mergeCell ref="A23:B23"/>
    <mergeCell ref="A26:B26"/>
    <mergeCell ref="A3:G3"/>
    <mergeCell ref="A18:B18"/>
    <mergeCell ref="A19:B19"/>
    <mergeCell ref="A20:B20"/>
    <mergeCell ref="A12:B12"/>
    <mergeCell ref="A13:B13"/>
    <mergeCell ref="A21:B21"/>
    <mergeCell ref="A24:B24"/>
    <mergeCell ref="A1:G1"/>
    <mergeCell ref="A9:B9"/>
    <mergeCell ref="A10:B10"/>
    <mergeCell ref="A11:B11"/>
    <mergeCell ref="A7:B7"/>
    <mergeCell ref="A14:B14"/>
    <mergeCell ref="A15:B15"/>
    <mergeCell ref="A16:B16"/>
    <mergeCell ref="A17:B1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J2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9" width="14.7109375" style="0" customWidth="1"/>
    <col min="10" max="17" width="11.140625" style="0" customWidth="1"/>
  </cols>
  <sheetData>
    <row r="1" spans="1:9" s="2" customFormat="1" ht="18">
      <c r="A1" s="216" t="s">
        <v>0</v>
      </c>
      <c r="B1" s="216"/>
      <c r="C1" s="216"/>
      <c r="D1" s="216"/>
      <c r="E1" s="216"/>
      <c r="F1" s="216"/>
      <c r="G1" s="216"/>
      <c r="H1" s="216"/>
      <c r="I1" s="216"/>
    </row>
    <row r="2" s="3" customFormat="1" ht="14.25"/>
    <row r="3" spans="1:9" ht="15">
      <c r="A3" s="220" t="s">
        <v>25</v>
      </c>
      <c r="B3" s="220"/>
      <c r="C3" s="220"/>
      <c r="D3" s="220"/>
      <c r="E3" s="220"/>
      <c r="F3" s="220"/>
      <c r="G3" s="220"/>
      <c r="H3" s="220"/>
      <c r="I3" s="220"/>
    </row>
    <row r="4" spans="1:9" ht="12.75">
      <c r="A4" s="221"/>
      <c r="B4" s="221"/>
      <c r="C4" s="28"/>
      <c r="D4" s="28"/>
      <c r="E4" s="28"/>
      <c r="F4" s="28"/>
      <c r="G4" s="28"/>
      <c r="H4" s="28"/>
      <c r="I4" s="28"/>
    </row>
    <row r="5" spans="1:10" ht="12.75">
      <c r="A5" s="46"/>
      <c r="B5" s="184" t="s">
        <v>26</v>
      </c>
      <c r="C5" s="185"/>
      <c r="D5" s="184" t="s">
        <v>27</v>
      </c>
      <c r="E5" s="185"/>
      <c r="F5" s="184" t="s">
        <v>28</v>
      </c>
      <c r="G5" s="185"/>
      <c r="H5" s="184" t="s">
        <v>29</v>
      </c>
      <c r="I5" s="186"/>
      <c r="J5" s="30"/>
    </row>
    <row r="6" spans="1:9" ht="12.75">
      <c r="A6" s="31" t="s">
        <v>5</v>
      </c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</row>
    <row r="7" spans="1:9" ht="13.5" thickBot="1">
      <c r="A7" s="60"/>
      <c r="B7" s="8" t="s">
        <v>30</v>
      </c>
      <c r="C7" s="8" t="s">
        <v>9</v>
      </c>
      <c r="D7" s="8" t="s">
        <v>30</v>
      </c>
      <c r="E7" s="8" t="s">
        <v>9</v>
      </c>
      <c r="F7" s="8" t="s">
        <v>30</v>
      </c>
      <c r="G7" s="8" t="s">
        <v>9</v>
      </c>
      <c r="H7" s="8" t="s">
        <v>30</v>
      </c>
      <c r="I7" s="8" t="s">
        <v>9</v>
      </c>
    </row>
    <row r="8" spans="1:9" ht="12.75">
      <c r="A8" s="10">
        <v>1985</v>
      </c>
      <c r="B8" s="68">
        <v>13.6</v>
      </c>
      <c r="C8" s="173">
        <v>355</v>
      </c>
      <c r="D8" s="68">
        <v>46.4</v>
      </c>
      <c r="E8" s="173">
        <v>530</v>
      </c>
      <c r="F8" s="68">
        <v>5.1</v>
      </c>
      <c r="G8" s="173">
        <v>53</v>
      </c>
      <c r="H8" s="61">
        <v>7.5</v>
      </c>
      <c r="I8" s="173">
        <v>89</v>
      </c>
    </row>
    <row r="9" spans="1:9" ht="12.75">
      <c r="A9" s="13">
        <v>1986</v>
      </c>
      <c r="B9" s="69">
        <v>12.1</v>
      </c>
      <c r="C9" s="174">
        <v>312</v>
      </c>
      <c r="D9" s="69">
        <v>46.2</v>
      </c>
      <c r="E9" s="174">
        <v>534</v>
      </c>
      <c r="F9" s="69">
        <v>5.1</v>
      </c>
      <c r="G9" s="174">
        <v>67</v>
      </c>
      <c r="H9" s="62">
        <v>9.8</v>
      </c>
      <c r="I9" s="174">
        <v>108</v>
      </c>
    </row>
    <row r="10" spans="1:9" ht="12.75">
      <c r="A10" s="13">
        <v>1987</v>
      </c>
      <c r="B10" s="69">
        <v>27.4</v>
      </c>
      <c r="C10" s="174">
        <v>345</v>
      </c>
      <c r="D10" s="69">
        <v>43.4</v>
      </c>
      <c r="E10" s="174">
        <v>451</v>
      </c>
      <c r="F10" s="69">
        <v>5.3</v>
      </c>
      <c r="G10" s="174">
        <v>69</v>
      </c>
      <c r="H10" s="62">
        <v>13.2</v>
      </c>
      <c r="I10" s="174">
        <v>125</v>
      </c>
    </row>
    <row r="11" spans="1:9" ht="12.75">
      <c r="A11" s="13">
        <v>1988</v>
      </c>
      <c r="B11" s="69">
        <v>12.8</v>
      </c>
      <c r="C11" s="174">
        <v>325</v>
      </c>
      <c r="D11" s="69">
        <v>40.3</v>
      </c>
      <c r="E11" s="174">
        <v>498</v>
      </c>
      <c r="F11" s="69">
        <v>5.1</v>
      </c>
      <c r="G11" s="174">
        <v>61</v>
      </c>
      <c r="H11" s="62">
        <v>14.4</v>
      </c>
      <c r="I11" s="174">
        <v>148</v>
      </c>
    </row>
    <row r="12" spans="1:9" ht="12.75">
      <c r="A12" s="13">
        <v>1989</v>
      </c>
      <c r="B12" s="69">
        <v>13.1</v>
      </c>
      <c r="C12" s="174">
        <v>297</v>
      </c>
      <c r="D12" s="69">
        <v>38.8</v>
      </c>
      <c r="E12" s="174">
        <v>460</v>
      </c>
      <c r="F12" s="69">
        <v>5.1</v>
      </c>
      <c r="G12" s="174">
        <v>46</v>
      </c>
      <c r="H12" s="62">
        <v>16</v>
      </c>
      <c r="I12" s="174">
        <v>151</v>
      </c>
    </row>
    <row r="13" spans="1:9" ht="12.75">
      <c r="A13" s="13">
        <v>1990</v>
      </c>
      <c r="B13" s="70">
        <v>15.5</v>
      </c>
      <c r="C13" s="175">
        <v>359</v>
      </c>
      <c r="D13" s="70">
        <v>33.7</v>
      </c>
      <c r="E13" s="175">
        <v>330</v>
      </c>
      <c r="F13" s="70">
        <v>4.9</v>
      </c>
      <c r="G13" s="175">
        <v>45</v>
      </c>
      <c r="H13" s="63">
        <v>14.9</v>
      </c>
      <c r="I13" s="175">
        <v>169</v>
      </c>
    </row>
    <row r="14" spans="1:9" ht="12.75">
      <c r="A14" s="13">
        <v>1991</v>
      </c>
      <c r="B14" s="70">
        <v>11.2</v>
      </c>
      <c r="C14" s="175">
        <v>240</v>
      </c>
      <c r="D14" s="70">
        <v>33.1</v>
      </c>
      <c r="E14" s="175">
        <v>358</v>
      </c>
      <c r="F14" s="70">
        <v>4.9</v>
      </c>
      <c r="G14" s="175">
        <v>97</v>
      </c>
      <c r="H14" s="63">
        <v>13.6</v>
      </c>
      <c r="I14" s="175">
        <v>135</v>
      </c>
    </row>
    <row r="15" spans="1:9" ht="12.75">
      <c r="A15" s="13">
        <v>1992</v>
      </c>
      <c r="B15" s="70">
        <v>7.7</v>
      </c>
      <c r="C15" s="175">
        <v>177</v>
      </c>
      <c r="D15" s="70">
        <v>33.5</v>
      </c>
      <c r="E15" s="175">
        <v>299</v>
      </c>
      <c r="F15" s="70">
        <v>1.9</v>
      </c>
      <c r="G15" s="175">
        <v>39</v>
      </c>
      <c r="H15" s="63">
        <v>11.4</v>
      </c>
      <c r="I15" s="175">
        <v>103</v>
      </c>
    </row>
    <row r="16" spans="1:9" ht="12.75">
      <c r="A16" s="13">
        <v>1993</v>
      </c>
      <c r="B16" s="70">
        <v>5.4</v>
      </c>
      <c r="C16" s="175">
        <v>150</v>
      </c>
      <c r="D16" s="70">
        <v>21.9</v>
      </c>
      <c r="E16" s="175">
        <v>267</v>
      </c>
      <c r="F16" s="70">
        <v>1.6</v>
      </c>
      <c r="G16" s="175">
        <v>32</v>
      </c>
      <c r="H16" s="63">
        <v>5.9</v>
      </c>
      <c r="I16" s="175">
        <v>63</v>
      </c>
    </row>
    <row r="17" spans="1:9" ht="12.75">
      <c r="A17" s="13">
        <v>1994</v>
      </c>
      <c r="B17" s="70">
        <v>3.9</v>
      </c>
      <c r="C17" s="175">
        <v>106</v>
      </c>
      <c r="D17" s="70">
        <v>27.8</v>
      </c>
      <c r="E17" s="175">
        <v>276</v>
      </c>
      <c r="F17" s="70">
        <v>2.4</v>
      </c>
      <c r="G17" s="175">
        <v>49</v>
      </c>
      <c r="H17" s="63">
        <v>6.6</v>
      </c>
      <c r="I17" s="175">
        <v>63</v>
      </c>
    </row>
    <row r="18" spans="1:9" ht="12.75">
      <c r="A18" s="18">
        <v>1995</v>
      </c>
      <c r="B18" s="71">
        <v>3.4</v>
      </c>
      <c r="C18" s="176">
        <v>100</v>
      </c>
      <c r="D18" s="71">
        <v>20.3</v>
      </c>
      <c r="E18" s="176">
        <v>195</v>
      </c>
      <c r="F18" s="179">
        <v>2.4</v>
      </c>
      <c r="G18" s="176">
        <v>78</v>
      </c>
      <c r="H18" s="65">
        <v>8.4</v>
      </c>
      <c r="I18" s="175">
        <v>83</v>
      </c>
    </row>
    <row r="19" spans="1:9" ht="12.75">
      <c r="A19" s="18">
        <v>1996</v>
      </c>
      <c r="B19" s="71">
        <v>3.5</v>
      </c>
      <c r="C19" s="176">
        <v>117</v>
      </c>
      <c r="D19" s="71">
        <v>18.3</v>
      </c>
      <c r="E19" s="176">
        <v>197</v>
      </c>
      <c r="F19" s="71">
        <v>5.3</v>
      </c>
      <c r="G19" s="176">
        <v>142</v>
      </c>
      <c r="H19" s="64">
        <v>6</v>
      </c>
      <c r="I19" s="175">
        <v>84</v>
      </c>
    </row>
    <row r="20" spans="1:9" ht="12.75">
      <c r="A20" s="18">
        <v>1997</v>
      </c>
      <c r="B20" s="71">
        <v>3.5</v>
      </c>
      <c r="C20" s="176">
        <v>90</v>
      </c>
      <c r="D20" s="71">
        <v>14.4</v>
      </c>
      <c r="E20" s="176">
        <v>156</v>
      </c>
      <c r="F20" s="71">
        <v>2.3</v>
      </c>
      <c r="G20" s="176">
        <v>74</v>
      </c>
      <c r="H20" s="64">
        <v>7.8</v>
      </c>
      <c r="I20" s="175">
        <v>57</v>
      </c>
    </row>
    <row r="21" spans="1:9" ht="12.75">
      <c r="A21" s="66">
        <v>1998</v>
      </c>
      <c r="B21" s="71">
        <v>2.4</v>
      </c>
      <c r="C21" s="176">
        <v>51</v>
      </c>
      <c r="D21" s="71">
        <v>10.9</v>
      </c>
      <c r="E21" s="176">
        <v>136</v>
      </c>
      <c r="F21" s="71">
        <v>2.3</v>
      </c>
      <c r="G21" s="176">
        <v>74</v>
      </c>
      <c r="H21" s="64">
        <v>14.3</v>
      </c>
      <c r="I21" s="175">
        <v>113</v>
      </c>
    </row>
    <row r="22" spans="1:9" ht="12.75">
      <c r="A22" s="66">
        <v>1999</v>
      </c>
      <c r="B22" s="71">
        <v>1.9</v>
      </c>
      <c r="C22" s="176">
        <v>45</v>
      </c>
      <c r="D22" s="71">
        <v>10.3</v>
      </c>
      <c r="E22" s="176">
        <v>124</v>
      </c>
      <c r="F22" s="71">
        <v>2.3</v>
      </c>
      <c r="G22" s="176">
        <v>72</v>
      </c>
      <c r="H22" s="64">
        <v>4.7</v>
      </c>
      <c r="I22" s="175">
        <v>42</v>
      </c>
    </row>
    <row r="23" spans="1:9" ht="12.75">
      <c r="A23" s="66">
        <v>2000</v>
      </c>
      <c r="B23" s="71">
        <v>1.941</v>
      </c>
      <c r="C23" s="176">
        <v>34</v>
      </c>
      <c r="D23" s="71">
        <v>9.79</v>
      </c>
      <c r="E23" s="176">
        <v>124</v>
      </c>
      <c r="F23" s="71">
        <v>2.2</v>
      </c>
      <c r="G23" s="176">
        <v>70</v>
      </c>
      <c r="H23" s="64">
        <v>5.8</v>
      </c>
      <c r="I23" s="175">
        <v>58</v>
      </c>
    </row>
    <row r="24" spans="1:9" s="26" customFormat="1" ht="13.5" thickBot="1">
      <c r="A24" s="22">
        <v>2001</v>
      </c>
      <c r="B24" s="72">
        <v>1.495</v>
      </c>
      <c r="C24" s="177">
        <v>35.451</v>
      </c>
      <c r="D24" s="72">
        <v>9.684</v>
      </c>
      <c r="E24" s="178">
        <v>132.675</v>
      </c>
      <c r="F24" s="72">
        <v>2.08</v>
      </c>
      <c r="G24" s="178">
        <v>66.538</v>
      </c>
      <c r="H24" s="67">
        <v>3.594</v>
      </c>
      <c r="I24" s="180">
        <v>38.192</v>
      </c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74">
    <pageSetUpPr fitToPage="1"/>
  </sheetPr>
  <dimension ref="A1:J8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6" customWidth="1"/>
    <col min="2" max="9" width="12.7109375" style="86" customWidth="1"/>
    <col min="10" max="16384" width="11.421875" style="86" customWidth="1"/>
  </cols>
  <sheetData>
    <row r="1" spans="1:9" s="83" customFormat="1" ht="18">
      <c r="A1" s="203" t="s">
        <v>0</v>
      </c>
      <c r="B1" s="203"/>
      <c r="C1" s="203"/>
      <c r="D1" s="203"/>
      <c r="E1" s="203"/>
      <c r="F1" s="203"/>
      <c r="G1" s="205"/>
      <c r="H1" s="205"/>
      <c r="I1" s="205"/>
    </row>
    <row r="3" spans="1:9" s="84" customFormat="1" ht="15">
      <c r="A3" s="207" t="s">
        <v>169</v>
      </c>
      <c r="B3" s="207"/>
      <c r="C3" s="207"/>
      <c r="D3" s="207"/>
      <c r="E3" s="207"/>
      <c r="F3" s="207"/>
      <c r="G3" s="207"/>
      <c r="H3" s="207"/>
      <c r="I3" s="207"/>
    </row>
    <row r="4" spans="1:9" s="84" customFormat="1" ht="15">
      <c r="A4" s="144"/>
      <c r="B4" s="145"/>
      <c r="C4" s="145"/>
      <c r="D4" s="145"/>
      <c r="E4" s="145"/>
      <c r="F4" s="145"/>
      <c r="G4" s="145"/>
      <c r="H4" s="146"/>
      <c r="I4" s="146"/>
    </row>
    <row r="5" spans="1:9" ht="12.75">
      <c r="A5" s="161" t="s">
        <v>90</v>
      </c>
      <c r="B5" s="196" t="s">
        <v>158</v>
      </c>
      <c r="C5" s="198"/>
      <c r="D5" s="198"/>
      <c r="E5" s="198"/>
      <c r="F5" s="197"/>
      <c r="G5" s="196" t="s">
        <v>159</v>
      </c>
      <c r="H5" s="198"/>
      <c r="I5" s="198"/>
    </row>
    <row r="6" spans="1:9" ht="12.75">
      <c r="A6" s="87" t="s">
        <v>92</v>
      </c>
      <c r="B6" s="201" t="s">
        <v>41</v>
      </c>
      <c r="C6" s="202"/>
      <c r="D6" s="201" t="s">
        <v>42</v>
      </c>
      <c r="E6" s="189"/>
      <c r="F6" s="187" t="s">
        <v>45</v>
      </c>
      <c r="G6" s="196" t="s">
        <v>160</v>
      </c>
      <c r="H6" s="197"/>
      <c r="I6" s="91" t="s">
        <v>161</v>
      </c>
    </row>
    <row r="7" spans="1:9" ht="13.5" thickBot="1">
      <c r="A7" s="134"/>
      <c r="B7" s="135" t="s">
        <v>43</v>
      </c>
      <c r="C7" s="135" t="s">
        <v>44</v>
      </c>
      <c r="D7" s="135" t="s">
        <v>43</v>
      </c>
      <c r="E7" s="135" t="s">
        <v>44</v>
      </c>
      <c r="F7" s="188"/>
      <c r="G7" s="135" t="s">
        <v>43</v>
      </c>
      <c r="H7" s="147" t="s">
        <v>44</v>
      </c>
      <c r="I7" s="135" t="s">
        <v>162</v>
      </c>
    </row>
    <row r="8" spans="1:9" ht="12.75">
      <c r="A8" s="85" t="s">
        <v>99</v>
      </c>
      <c r="B8" s="129">
        <v>38</v>
      </c>
      <c r="C8" s="160">
        <v>12</v>
      </c>
      <c r="D8" s="129" t="s">
        <v>47</v>
      </c>
      <c r="E8" s="129" t="s">
        <v>47</v>
      </c>
      <c r="F8" s="129">
        <v>50</v>
      </c>
      <c r="G8" s="158">
        <v>40000</v>
      </c>
      <c r="H8" s="160">
        <v>60000</v>
      </c>
      <c r="I8" s="129">
        <v>2240</v>
      </c>
    </row>
    <row r="9" spans="1:9" ht="12.75">
      <c r="A9" s="89" t="s">
        <v>100</v>
      </c>
      <c r="B9" s="148">
        <v>33</v>
      </c>
      <c r="C9" s="148" t="s">
        <v>47</v>
      </c>
      <c r="D9" s="94" t="s">
        <v>47</v>
      </c>
      <c r="E9" s="94" t="s">
        <v>47</v>
      </c>
      <c r="F9" s="94">
        <v>33</v>
      </c>
      <c r="G9" s="148">
        <v>40000</v>
      </c>
      <c r="H9" s="148" t="s">
        <v>47</v>
      </c>
      <c r="I9" s="148">
        <v>1320</v>
      </c>
    </row>
    <row r="10" spans="1:9" ht="12.75">
      <c r="A10" s="89" t="s">
        <v>101</v>
      </c>
      <c r="B10" s="94">
        <v>13</v>
      </c>
      <c r="C10" s="94">
        <v>12</v>
      </c>
      <c r="D10" s="94" t="s">
        <v>47</v>
      </c>
      <c r="E10" s="94" t="s">
        <v>47</v>
      </c>
      <c r="F10" s="94">
        <v>25</v>
      </c>
      <c r="G10" s="148">
        <v>25000</v>
      </c>
      <c r="H10" s="148">
        <v>45000</v>
      </c>
      <c r="I10" s="94">
        <v>865</v>
      </c>
    </row>
    <row r="11" spans="1:9" ht="12.75">
      <c r="A11" s="89" t="s">
        <v>102</v>
      </c>
      <c r="B11" s="148">
        <v>13</v>
      </c>
      <c r="C11" s="148">
        <v>8</v>
      </c>
      <c r="D11" s="94" t="s">
        <v>47</v>
      </c>
      <c r="E11" s="94" t="s">
        <v>47</v>
      </c>
      <c r="F11" s="94">
        <v>21</v>
      </c>
      <c r="G11" s="148">
        <v>40000</v>
      </c>
      <c r="H11" s="148">
        <v>60000</v>
      </c>
      <c r="I11" s="148">
        <v>1000</v>
      </c>
    </row>
    <row r="12" spans="1:9" ht="12.75">
      <c r="A12" s="101" t="s">
        <v>103</v>
      </c>
      <c r="B12" s="97">
        <v>97</v>
      </c>
      <c r="C12" s="97">
        <v>32</v>
      </c>
      <c r="D12" s="97" t="s">
        <v>47</v>
      </c>
      <c r="E12" s="97" t="s">
        <v>47</v>
      </c>
      <c r="F12" s="97">
        <v>129</v>
      </c>
      <c r="G12" s="149">
        <v>37990</v>
      </c>
      <c r="H12" s="149">
        <v>54375</v>
      </c>
      <c r="I12" s="97">
        <v>5425</v>
      </c>
    </row>
    <row r="13" spans="1:9" ht="12.75">
      <c r="A13" s="101"/>
      <c r="B13" s="97"/>
      <c r="C13" s="97"/>
      <c r="D13" s="97"/>
      <c r="E13" s="97"/>
      <c r="F13" s="97"/>
      <c r="G13" s="149"/>
      <c r="H13" s="149"/>
      <c r="I13" s="97"/>
    </row>
    <row r="14" spans="1:9" s="98" customFormat="1" ht="12.75">
      <c r="A14" s="101" t="s">
        <v>104</v>
      </c>
      <c r="B14" s="149">
        <v>250</v>
      </c>
      <c r="C14" s="97" t="s">
        <v>47</v>
      </c>
      <c r="D14" s="97" t="s">
        <v>47</v>
      </c>
      <c r="E14" s="97" t="s">
        <v>47</v>
      </c>
      <c r="F14" s="97">
        <v>250</v>
      </c>
      <c r="G14" s="149">
        <v>45000</v>
      </c>
      <c r="H14" s="97" t="s">
        <v>47</v>
      </c>
      <c r="I14" s="149">
        <v>11250</v>
      </c>
    </row>
    <row r="15" spans="1:9" ht="12.75">
      <c r="A15" s="101"/>
      <c r="B15" s="97"/>
      <c r="C15" s="97"/>
      <c r="D15" s="97"/>
      <c r="E15" s="97"/>
      <c r="F15" s="97"/>
      <c r="G15" s="149"/>
      <c r="H15" s="149"/>
      <c r="I15" s="97"/>
    </row>
    <row r="16" spans="1:9" s="98" customFormat="1" ht="12.75">
      <c r="A16" s="101" t="s">
        <v>105</v>
      </c>
      <c r="B16" s="97">
        <v>365</v>
      </c>
      <c r="C16" s="97">
        <v>102</v>
      </c>
      <c r="D16" s="97" t="s">
        <v>47</v>
      </c>
      <c r="E16" s="97" t="s">
        <v>47</v>
      </c>
      <c r="F16" s="97">
        <v>467</v>
      </c>
      <c r="G16" s="149">
        <v>30000</v>
      </c>
      <c r="H16" s="149">
        <v>50000</v>
      </c>
      <c r="I16" s="97">
        <v>16050</v>
      </c>
    </row>
    <row r="17" spans="1:9" ht="12.75">
      <c r="A17" s="89"/>
      <c r="B17" s="94"/>
      <c r="C17" s="94"/>
      <c r="D17" s="94"/>
      <c r="E17" s="94"/>
      <c r="F17" s="94"/>
      <c r="G17" s="148"/>
      <c r="H17" s="148"/>
      <c r="I17" s="94"/>
    </row>
    <row r="18" spans="1:9" ht="12.75">
      <c r="A18" s="89" t="s">
        <v>106</v>
      </c>
      <c r="B18" s="148">
        <v>240</v>
      </c>
      <c r="C18" s="148">
        <v>241</v>
      </c>
      <c r="D18" s="94" t="s">
        <v>47</v>
      </c>
      <c r="E18" s="94" t="s">
        <v>47</v>
      </c>
      <c r="F18" s="94">
        <v>481</v>
      </c>
      <c r="G18" s="148">
        <v>32000</v>
      </c>
      <c r="H18" s="148">
        <v>53500</v>
      </c>
      <c r="I18" s="148">
        <v>20574</v>
      </c>
    </row>
    <row r="19" spans="1:9" ht="12.75">
      <c r="A19" s="89" t="s">
        <v>107</v>
      </c>
      <c r="B19" s="148">
        <v>65</v>
      </c>
      <c r="C19" s="94" t="s">
        <v>47</v>
      </c>
      <c r="D19" s="94" t="s">
        <v>47</v>
      </c>
      <c r="E19" s="94" t="s">
        <v>47</v>
      </c>
      <c r="F19" s="94">
        <v>65</v>
      </c>
      <c r="G19" s="148">
        <v>42000</v>
      </c>
      <c r="H19" s="94" t="s">
        <v>47</v>
      </c>
      <c r="I19" s="148">
        <v>2730</v>
      </c>
    </row>
    <row r="20" spans="1:9" ht="12.75">
      <c r="A20" s="89" t="s">
        <v>108</v>
      </c>
      <c r="B20" s="148">
        <v>85</v>
      </c>
      <c r="C20" s="94" t="s">
        <v>47</v>
      </c>
      <c r="D20" s="94" t="s">
        <v>47</v>
      </c>
      <c r="E20" s="94" t="s">
        <v>47</v>
      </c>
      <c r="F20" s="94">
        <v>85</v>
      </c>
      <c r="G20" s="148">
        <v>41000</v>
      </c>
      <c r="H20" s="94" t="s">
        <v>47</v>
      </c>
      <c r="I20" s="148">
        <v>3485</v>
      </c>
    </row>
    <row r="21" spans="1:9" ht="12.75">
      <c r="A21" s="101" t="s">
        <v>192</v>
      </c>
      <c r="B21" s="97">
        <v>390</v>
      </c>
      <c r="C21" s="97">
        <v>241</v>
      </c>
      <c r="D21" s="97" t="s">
        <v>47</v>
      </c>
      <c r="E21" s="97" t="s">
        <v>47</v>
      </c>
      <c r="F21" s="97">
        <v>631</v>
      </c>
      <c r="G21" s="149">
        <v>35628</v>
      </c>
      <c r="H21" s="149">
        <v>53500</v>
      </c>
      <c r="I21" s="97">
        <v>26789</v>
      </c>
    </row>
    <row r="22" spans="1:9" ht="12.75">
      <c r="A22" s="101"/>
      <c r="B22" s="97"/>
      <c r="C22" s="97"/>
      <c r="D22" s="97"/>
      <c r="E22" s="97"/>
      <c r="F22" s="97"/>
      <c r="G22" s="149"/>
      <c r="H22" s="149"/>
      <c r="I22" s="97"/>
    </row>
    <row r="23" spans="1:9" s="98" customFormat="1" ht="12.75">
      <c r="A23" s="101" t="s">
        <v>109</v>
      </c>
      <c r="B23" s="149">
        <v>542</v>
      </c>
      <c r="C23" s="149">
        <v>7808</v>
      </c>
      <c r="D23" s="97" t="s">
        <v>47</v>
      </c>
      <c r="E23" s="97" t="s">
        <v>47</v>
      </c>
      <c r="F23" s="97">
        <v>8350</v>
      </c>
      <c r="G23" s="149">
        <v>21364</v>
      </c>
      <c r="H23" s="149">
        <v>56583</v>
      </c>
      <c r="I23" s="149">
        <v>453379</v>
      </c>
    </row>
    <row r="24" spans="1:9" ht="12.75">
      <c r="A24" s="101"/>
      <c r="B24" s="97"/>
      <c r="C24" s="97"/>
      <c r="D24" s="97"/>
      <c r="E24" s="97"/>
      <c r="F24" s="97"/>
      <c r="G24" s="149"/>
      <c r="H24" s="149"/>
      <c r="I24" s="97"/>
    </row>
    <row r="25" spans="1:9" s="98" customFormat="1" ht="12.75">
      <c r="A25" s="101" t="s">
        <v>110</v>
      </c>
      <c r="B25" s="149">
        <v>378</v>
      </c>
      <c r="C25" s="149">
        <v>1310</v>
      </c>
      <c r="D25" s="149" t="s">
        <v>47</v>
      </c>
      <c r="E25" s="97" t="s">
        <v>47</v>
      </c>
      <c r="F25" s="97">
        <v>1688</v>
      </c>
      <c r="G25" s="149">
        <v>22000</v>
      </c>
      <c r="H25" s="149">
        <v>68000</v>
      </c>
      <c r="I25" s="149">
        <v>97396</v>
      </c>
    </row>
    <row r="26" spans="1:9" ht="12.75">
      <c r="A26" s="89"/>
      <c r="B26" s="94"/>
      <c r="C26" s="94"/>
      <c r="D26" s="94"/>
      <c r="E26" s="94"/>
      <c r="F26" s="94"/>
      <c r="G26" s="148"/>
      <c r="H26" s="148"/>
      <c r="I26" s="94"/>
    </row>
    <row r="27" spans="1:9" ht="12.75">
      <c r="A27" s="89" t="s">
        <v>111</v>
      </c>
      <c r="B27" s="94">
        <v>2590</v>
      </c>
      <c r="C27" s="94">
        <v>44789</v>
      </c>
      <c r="D27" s="94">
        <v>1400</v>
      </c>
      <c r="E27" s="94">
        <v>210</v>
      </c>
      <c r="F27" s="94">
        <v>48989</v>
      </c>
      <c r="G27" s="148">
        <v>41318</v>
      </c>
      <c r="H27" s="148">
        <v>78000</v>
      </c>
      <c r="I27" s="94">
        <v>3600556</v>
      </c>
    </row>
    <row r="28" spans="1:9" ht="12.75">
      <c r="A28" s="89" t="s">
        <v>112</v>
      </c>
      <c r="B28" s="94">
        <v>391</v>
      </c>
      <c r="C28" s="94">
        <v>1300</v>
      </c>
      <c r="D28" s="94" t="s">
        <v>47</v>
      </c>
      <c r="E28" s="94" t="s">
        <v>47</v>
      </c>
      <c r="F28" s="94">
        <v>1691</v>
      </c>
      <c r="G28" s="148">
        <v>8678</v>
      </c>
      <c r="H28" s="148">
        <v>35830</v>
      </c>
      <c r="I28" s="94">
        <v>49972</v>
      </c>
    </row>
    <row r="29" spans="1:9" ht="12.75">
      <c r="A29" s="89" t="s">
        <v>113</v>
      </c>
      <c r="B29" s="99">
        <v>523</v>
      </c>
      <c r="C29" s="94">
        <v>39781</v>
      </c>
      <c r="D29" s="94" t="s">
        <v>47</v>
      </c>
      <c r="E29" s="94" t="s">
        <v>47</v>
      </c>
      <c r="F29" s="94">
        <v>40304</v>
      </c>
      <c r="G29" s="148">
        <v>24272</v>
      </c>
      <c r="H29" s="148">
        <v>62178</v>
      </c>
      <c r="I29" s="94">
        <v>2486197</v>
      </c>
    </row>
    <row r="30" spans="1:9" ht="12.75">
      <c r="A30" s="101" t="s">
        <v>193</v>
      </c>
      <c r="B30" s="97">
        <v>3504</v>
      </c>
      <c r="C30" s="97">
        <v>85870</v>
      </c>
      <c r="D30" s="97">
        <v>1400</v>
      </c>
      <c r="E30" s="97">
        <v>210</v>
      </c>
      <c r="F30" s="97">
        <v>90984</v>
      </c>
      <c r="G30" s="149">
        <v>35132</v>
      </c>
      <c r="H30" s="149">
        <v>70032</v>
      </c>
      <c r="I30" s="97">
        <v>6136725</v>
      </c>
    </row>
    <row r="31" spans="1:9" ht="12.75">
      <c r="A31" s="89"/>
      <c r="B31" s="94"/>
      <c r="C31" s="94"/>
      <c r="D31" s="94"/>
      <c r="E31" s="94"/>
      <c r="F31" s="94"/>
      <c r="G31" s="148"/>
      <c r="H31" s="148"/>
      <c r="I31" s="94"/>
    </row>
    <row r="32" spans="1:9" ht="12.75">
      <c r="A32" s="89" t="s">
        <v>115</v>
      </c>
      <c r="B32" s="150">
        <v>4818</v>
      </c>
      <c r="C32" s="150">
        <v>568</v>
      </c>
      <c r="D32" s="150">
        <v>254</v>
      </c>
      <c r="E32" s="94" t="s">
        <v>47</v>
      </c>
      <c r="F32" s="94">
        <v>5640</v>
      </c>
      <c r="G32" s="150">
        <v>14036</v>
      </c>
      <c r="H32" s="150">
        <v>56071</v>
      </c>
      <c r="I32" s="150">
        <v>99474</v>
      </c>
    </row>
    <row r="33" spans="1:9" ht="12.75">
      <c r="A33" s="89" t="s">
        <v>116</v>
      </c>
      <c r="B33" s="150">
        <v>6762</v>
      </c>
      <c r="C33" s="150">
        <v>1902</v>
      </c>
      <c r="D33" s="94" t="s">
        <v>47</v>
      </c>
      <c r="E33" s="94" t="s">
        <v>47</v>
      </c>
      <c r="F33" s="94">
        <v>8664</v>
      </c>
      <c r="G33" s="150">
        <v>31494</v>
      </c>
      <c r="H33" s="150">
        <v>71538</v>
      </c>
      <c r="I33" s="148">
        <v>349028</v>
      </c>
    </row>
    <row r="34" spans="1:9" ht="12.75">
      <c r="A34" s="89" t="s">
        <v>117</v>
      </c>
      <c r="B34" s="150">
        <v>4114</v>
      </c>
      <c r="C34" s="150">
        <v>25624</v>
      </c>
      <c r="D34" s="94" t="s">
        <v>47</v>
      </c>
      <c r="E34" s="94" t="s">
        <v>47</v>
      </c>
      <c r="F34" s="94">
        <v>29738</v>
      </c>
      <c r="G34" s="150">
        <v>22000</v>
      </c>
      <c r="H34" s="150">
        <v>57723</v>
      </c>
      <c r="I34" s="148">
        <v>1569602</v>
      </c>
    </row>
    <row r="35" spans="1:9" ht="12.75">
      <c r="A35" s="89" t="s">
        <v>118</v>
      </c>
      <c r="B35" s="150">
        <v>25</v>
      </c>
      <c r="C35" s="150">
        <v>94</v>
      </c>
      <c r="D35" s="94" t="s">
        <v>47</v>
      </c>
      <c r="E35" s="94" t="s">
        <v>47</v>
      </c>
      <c r="F35" s="94">
        <v>119</v>
      </c>
      <c r="G35" s="150">
        <v>14440</v>
      </c>
      <c r="H35" s="150">
        <v>53979</v>
      </c>
      <c r="I35" s="148">
        <v>5435</v>
      </c>
    </row>
    <row r="36" spans="1:9" ht="12.75">
      <c r="A36" s="101" t="s">
        <v>119</v>
      </c>
      <c r="B36" s="97">
        <v>15719</v>
      </c>
      <c r="C36" s="97">
        <v>28188</v>
      </c>
      <c r="D36" s="97">
        <v>254</v>
      </c>
      <c r="E36" s="97" t="s">
        <v>47</v>
      </c>
      <c r="F36" s="97">
        <v>44161</v>
      </c>
      <c r="G36" s="149">
        <v>23631</v>
      </c>
      <c r="H36" s="149">
        <v>58609</v>
      </c>
      <c r="I36" s="97">
        <v>2023539</v>
      </c>
    </row>
    <row r="37" spans="1:9" ht="12.75">
      <c r="A37" s="101"/>
      <c r="B37" s="97"/>
      <c r="C37" s="97"/>
      <c r="D37" s="97"/>
      <c r="E37" s="97"/>
      <c r="F37" s="97"/>
      <c r="G37" s="149"/>
      <c r="H37" s="149"/>
      <c r="I37" s="97"/>
    </row>
    <row r="38" spans="1:9" s="98" customFormat="1" ht="12.75">
      <c r="A38" s="101" t="s">
        <v>120</v>
      </c>
      <c r="B38" s="149">
        <v>100</v>
      </c>
      <c r="C38" s="149">
        <v>1013</v>
      </c>
      <c r="D38" s="97" t="s">
        <v>47</v>
      </c>
      <c r="E38" s="97" t="s">
        <v>47</v>
      </c>
      <c r="F38" s="97">
        <v>1113</v>
      </c>
      <c r="G38" s="149">
        <v>15000</v>
      </c>
      <c r="H38" s="149">
        <v>60000</v>
      </c>
      <c r="I38" s="149">
        <v>62280</v>
      </c>
    </row>
    <row r="39" spans="1:9" ht="12.75">
      <c r="A39" s="89"/>
      <c r="B39" s="94"/>
      <c r="C39" s="94"/>
      <c r="D39" s="94"/>
      <c r="E39" s="94"/>
      <c r="F39" s="94"/>
      <c r="G39" s="148"/>
      <c r="H39" s="148"/>
      <c r="I39" s="94"/>
    </row>
    <row r="40" spans="1:9" ht="12.75">
      <c r="A40" s="89" t="s">
        <v>121</v>
      </c>
      <c r="B40" s="99">
        <v>97</v>
      </c>
      <c r="C40" s="148">
        <v>351</v>
      </c>
      <c r="D40" s="94" t="s">
        <v>47</v>
      </c>
      <c r="E40" s="94" t="s">
        <v>47</v>
      </c>
      <c r="F40" s="94">
        <v>448</v>
      </c>
      <c r="G40" s="99">
        <v>20000</v>
      </c>
      <c r="H40" s="148">
        <v>50000</v>
      </c>
      <c r="I40" s="148">
        <v>19490</v>
      </c>
    </row>
    <row r="41" spans="1:9" ht="12.75">
      <c r="A41" s="89" t="s">
        <v>122</v>
      </c>
      <c r="B41" s="94">
        <v>3252</v>
      </c>
      <c r="C41" s="94">
        <v>2265</v>
      </c>
      <c r="D41" s="94" t="s">
        <v>47</v>
      </c>
      <c r="E41" s="94" t="s">
        <v>47</v>
      </c>
      <c r="F41" s="94">
        <v>5517</v>
      </c>
      <c r="G41" s="148">
        <v>30000</v>
      </c>
      <c r="H41" s="148">
        <v>45000</v>
      </c>
      <c r="I41" s="94">
        <v>199485</v>
      </c>
    </row>
    <row r="42" spans="1:9" ht="12.75">
      <c r="A42" s="89" t="s">
        <v>123</v>
      </c>
      <c r="B42" s="148">
        <v>3847</v>
      </c>
      <c r="C42" s="148">
        <v>3162</v>
      </c>
      <c r="D42" s="94" t="s">
        <v>47</v>
      </c>
      <c r="E42" s="94" t="s">
        <v>47</v>
      </c>
      <c r="F42" s="94">
        <v>7009</v>
      </c>
      <c r="G42" s="148">
        <v>26000</v>
      </c>
      <c r="H42" s="148">
        <v>50300</v>
      </c>
      <c r="I42" s="148">
        <v>259071</v>
      </c>
    </row>
    <row r="43" spans="1:9" ht="12.75">
      <c r="A43" s="89" t="s">
        <v>124</v>
      </c>
      <c r="B43" s="148">
        <v>9670</v>
      </c>
      <c r="C43" s="148">
        <v>6028</v>
      </c>
      <c r="D43" s="94" t="s">
        <v>47</v>
      </c>
      <c r="E43" s="94" t="s">
        <v>47</v>
      </c>
      <c r="F43" s="94">
        <v>15698</v>
      </c>
      <c r="G43" s="148">
        <v>33000</v>
      </c>
      <c r="H43" s="148">
        <v>51900</v>
      </c>
      <c r="I43" s="148">
        <v>631963</v>
      </c>
    </row>
    <row r="44" spans="1:9" ht="12.75">
      <c r="A44" s="89" t="s">
        <v>125</v>
      </c>
      <c r="B44" s="148">
        <v>23</v>
      </c>
      <c r="C44" s="148">
        <v>676</v>
      </c>
      <c r="D44" s="148">
        <v>24</v>
      </c>
      <c r="E44" s="94" t="s">
        <v>47</v>
      </c>
      <c r="F44" s="94">
        <v>723</v>
      </c>
      <c r="G44" s="148">
        <v>15500</v>
      </c>
      <c r="H44" s="148">
        <v>55000</v>
      </c>
      <c r="I44" s="148">
        <v>37537</v>
      </c>
    </row>
    <row r="45" spans="1:9" ht="12.75">
      <c r="A45" s="89" t="s">
        <v>126</v>
      </c>
      <c r="B45" s="148">
        <v>125</v>
      </c>
      <c r="C45" s="148">
        <v>152</v>
      </c>
      <c r="D45" s="94" t="s">
        <v>47</v>
      </c>
      <c r="E45" s="94" t="s">
        <v>47</v>
      </c>
      <c r="F45" s="94">
        <v>277</v>
      </c>
      <c r="G45" s="148">
        <v>15000</v>
      </c>
      <c r="H45" s="148">
        <v>65000</v>
      </c>
      <c r="I45" s="148">
        <v>11755</v>
      </c>
    </row>
    <row r="46" spans="1:9" ht="12.75">
      <c r="A46" s="89" t="s">
        <v>127</v>
      </c>
      <c r="B46" s="148">
        <v>281</v>
      </c>
      <c r="C46" s="148">
        <v>227</v>
      </c>
      <c r="D46" s="94" t="s">
        <v>47</v>
      </c>
      <c r="E46" s="94" t="s">
        <v>47</v>
      </c>
      <c r="F46" s="94">
        <v>508</v>
      </c>
      <c r="G46" s="148">
        <v>7500</v>
      </c>
      <c r="H46" s="148">
        <v>10000</v>
      </c>
      <c r="I46" s="148">
        <v>4378</v>
      </c>
    </row>
    <row r="47" spans="1:9" ht="12.75">
      <c r="A47" s="89" t="s">
        <v>128</v>
      </c>
      <c r="B47" s="148">
        <v>14206</v>
      </c>
      <c r="C47" s="148">
        <v>2797</v>
      </c>
      <c r="D47" s="148" t="s">
        <v>47</v>
      </c>
      <c r="E47" s="94" t="s">
        <v>47</v>
      </c>
      <c r="F47" s="94">
        <v>17003</v>
      </c>
      <c r="G47" s="148">
        <v>20000</v>
      </c>
      <c r="H47" s="148">
        <v>50000</v>
      </c>
      <c r="I47" s="148">
        <v>423970</v>
      </c>
    </row>
    <row r="48" spans="1:9" ht="12.75">
      <c r="A48" s="89" t="s">
        <v>129</v>
      </c>
      <c r="B48" s="148">
        <v>3925</v>
      </c>
      <c r="C48" s="148">
        <v>1675</v>
      </c>
      <c r="D48" s="148">
        <v>3620</v>
      </c>
      <c r="E48" s="94" t="s">
        <v>47</v>
      </c>
      <c r="F48" s="94">
        <v>9220</v>
      </c>
      <c r="G48" s="148">
        <v>20000</v>
      </c>
      <c r="H48" s="148">
        <v>55000</v>
      </c>
      <c r="I48" s="148">
        <v>170625</v>
      </c>
    </row>
    <row r="49" spans="1:9" ht="12.75">
      <c r="A49" s="101" t="s">
        <v>194</v>
      </c>
      <c r="B49" s="97">
        <v>35426</v>
      </c>
      <c r="C49" s="97">
        <v>17333</v>
      </c>
      <c r="D49" s="97">
        <v>3644</v>
      </c>
      <c r="E49" s="97" t="s">
        <v>47</v>
      </c>
      <c r="F49" s="97">
        <v>56403</v>
      </c>
      <c r="G49" s="149">
        <v>24998</v>
      </c>
      <c r="H49" s="149">
        <v>50348</v>
      </c>
      <c r="I49" s="97">
        <v>1758274</v>
      </c>
    </row>
    <row r="50" spans="1:9" ht="12.75">
      <c r="A50" s="101"/>
      <c r="B50" s="97"/>
      <c r="C50" s="97"/>
      <c r="D50" s="97"/>
      <c r="E50" s="97"/>
      <c r="F50" s="97"/>
      <c r="G50" s="149"/>
      <c r="H50" s="149"/>
      <c r="I50" s="97"/>
    </row>
    <row r="51" spans="1:9" s="98" customFormat="1" ht="12.75">
      <c r="A51" s="101" t="s">
        <v>130</v>
      </c>
      <c r="B51" s="149">
        <v>80</v>
      </c>
      <c r="C51" s="149">
        <v>1612</v>
      </c>
      <c r="D51" s="97" t="s">
        <v>47</v>
      </c>
      <c r="E51" s="97" t="s">
        <v>47</v>
      </c>
      <c r="F51" s="97">
        <v>1692</v>
      </c>
      <c r="G51" s="149">
        <v>16000</v>
      </c>
      <c r="H51" s="149">
        <v>58000</v>
      </c>
      <c r="I51" s="149">
        <v>94776</v>
      </c>
    </row>
    <row r="52" spans="1:9" ht="12.75">
      <c r="A52" s="89"/>
      <c r="B52" s="94"/>
      <c r="C52" s="94"/>
      <c r="D52" s="94"/>
      <c r="E52" s="94"/>
      <c r="F52" s="94"/>
      <c r="G52" s="148"/>
      <c r="H52" s="148"/>
      <c r="I52" s="94"/>
    </row>
    <row r="53" spans="1:9" ht="12.75">
      <c r="A53" s="89" t="s">
        <v>131</v>
      </c>
      <c r="B53" s="94" t="s">
        <v>47</v>
      </c>
      <c r="C53" s="94">
        <v>15163</v>
      </c>
      <c r="D53" s="94" t="s">
        <v>47</v>
      </c>
      <c r="E53" s="94" t="s">
        <v>47</v>
      </c>
      <c r="F53" s="94">
        <v>15163</v>
      </c>
      <c r="G53" s="94" t="s">
        <v>47</v>
      </c>
      <c r="H53" s="148">
        <v>73000</v>
      </c>
      <c r="I53" s="94">
        <v>1106899</v>
      </c>
    </row>
    <row r="54" spans="1:9" ht="12.75">
      <c r="A54" s="89" t="s">
        <v>132</v>
      </c>
      <c r="B54" s="94" t="s">
        <v>47</v>
      </c>
      <c r="C54" s="94">
        <v>2448</v>
      </c>
      <c r="D54" s="94" t="s">
        <v>47</v>
      </c>
      <c r="E54" s="94" t="s">
        <v>47</v>
      </c>
      <c r="F54" s="94">
        <v>2448</v>
      </c>
      <c r="G54" s="94" t="s">
        <v>47</v>
      </c>
      <c r="H54" s="148">
        <v>58640</v>
      </c>
      <c r="I54" s="94">
        <v>143550</v>
      </c>
    </row>
    <row r="55" spans="1:9" ht="12.75">
      <c r="A55" s="89" t="s">
        <v>133</v>
      </c>
      <c r="B55" s="94">
        <v>34</v>
      </c>
      <c r="C55" s="94">
        <v>1278</v>
      </c>
      <c r="D55" s="94" t="s">
        <v>47</v>
      </c>
      <c r="E55" s="94" t="s">
        <v>47</v>
      </c>
      <c r="F55" s="94">
        <v>1312</v>
      </c>
      <c r="G55" s="148">
        <v>5500</v>
      </c>
      <c r="H55" s="148">
        <v>43000</v>
      </c>
      <c r="I55" s="94">
        <v>55141</v>
      </c>
    </row>
    <row r="56" spans="1:9" ht="12.75" customHeight="1">
      <c r="A56" s="89" t="s">
        <v>134</v>
      </c>
      <c r="B56" s="94">
        <v>458</v>
      </c>
      <c r="C56" s="94">
        <v>1040</v>
      </c>
      <c r="D56" s="94" t="s">
        <v>47</v>
      </c>
      <c r="E56" s="94" t="s">
        <v>47</v>
      </c>
      <c r="F56" s="94">
        <v>1498</v>
      </c>
      <c r="G56" s="148">
        <v>13000</v>
      </c>
      <c r="H56" s="148">
        <v>55000</v>
      </c>
      <c r="I56" s="94">
        <v>63154</v>
      </c>
    </row>
    <row r="57" spans="1:9" ht="12.75" customHeight="1">
      <c r="A57" s="89" t="s">
        <v>135</v>
      </c>
      <c r="B57" s="94">
        <v>25</v>
      </c>
      <c r="C57" s="94">
        <v>6239</v>
      </c>
      <c r="D57" s="94" t="s">
        <v>47</v>
      </c>
      <c r="E57" s="94" t="s">
        <v>47</v>
      </c>
      <c r="F57" s="94">
        <v>6264</v>
      </c>
      <c r="G57" s="148">
        <v>12000</v>
      </c>
      <c r="H57" s="148">
        <v>66000</v>
      </c>
      <c r="I57" s="94">
        <v>412074</v>
      </c>
    </row>
    <row r="58" spans="1:9" ht="12.75">
      <c r="A58" s="101" t="s">
        <v>136</v>
      </c>
      <c r="B58" s="97">
        <v>517</v>
      </c>
      <c r="C58" s="97">
        <v>26168</v>
      </c>
      <c r="D58" s="97" t="s">
        <v>47</v>
      </c>
      <c r="E58" s="97" t="s">
        <v>47</v>
      </c>
      <c r="F58" s="97">
        <v>26685</v>
      </c>
      <c r="G58" s="149">
        <v>12458</v>
      </c>
      <c r="H58" s="149">
        <v>67807</v>
      </c>
      <c r="I58" s="97">
        <v>1780818</v>
      </c>
    </row>
    <row r="59" spans="1:9" ht="12.75">
      <c r="A59" s="89"/>
      <c r="B59" s="94"/>
      <c r="C59" s="94"/>
      <c r="D59" s="94"/>
      <c r="E59" s="94"/>
      <c r="F59" s="94"/>
      <c r="G59" s="148"/>
      <c r="H59" s="148"/>
      <c r="I59" s="94"/>
    </row>
    <row r="60" spans="1:9" ht="12.75">
      <c r="A60" s="89" t="s">
        <v>137</v>
      </c>
      <c r="B60" s="99">
        <v>14</v>
      </c>
      <c r="C60" s="150">
        <v>1276</v>
      </c>
      <c r="D60" s="94" t="s">
        <v>47</v>
      </c>
      <c r="E60" s="94" t="s">
        <v>47</v>
      </c>
      <c r="F60" s="94">
        <v>1290</v>
      </c>
      <c r="G60" s="99">
        <v>15000</v>
      </c>
      <c r="H60" s="150">
        <v>66000</v>
      </c>
      <c r="I60" s="148">
        <v>84426</v>
      </c>
    </row>
    <row r="61" spans="1:9" ht="12.75">
      <c r="A61" s="89" t="s">
        <v>138</v>
      </c>
      <c r="B61" s="150">
        <v>595</v>
      </c>
      <c r="C61" s="150">
        <v>228</v>
      </c>
      <c r="D61" s="94" t="s">
        <v>47</v>
      </c>
      <c r="E61" s="94" t="s">
        <v>47</v>
      </c>
      <c r="F61" s="94">
        <v>823</v>
      </c>
      <c r="G61" s="150">
        <v>33000</v>
      </c>
      <c r="H61" s="150">
        <v>60000</v>
      </c>
      <c r="I61" s="148">
        <v>33315</v>
      </c>
    </row>
    <row r="62" spans="1:9" ht="12.75">
      <c r="A62" s="89" t="s">
        <v>139</v>
      </c>
      <c r="B62" s="150">
        <v>170</v>
      </c>
      <c r="C62" s="150">
        <v>344</v>
      </c>
      <c r="D62" s="94" t="s">
        <v>47</v>
      </c>
      <c r="E62" s="94" t="s">
        <v>47</v>
      </c>
      <c r="F62" s="94">
        <v>514</v>
      </c>
      <c r="G62" s="150">
        <v>12000</v>
      </c>
      <c r="H62" s="150">
        <v>70000</v>
      </c>
      <c r="I62" s="148">
        <v>26120</v>
      </c>
    </row>
    <row r="63" spans="1:9" ht="12.75">
      <c r="A63" s="101" t="s">
        <v>140</v>
      </c>
      <c r="B63" s="97">
        <v>779</v>
      </c>
      <c r="C63" s="97">
        <v>1848</v>
      </c>
      <c r="D63" s="97" t="s">
        <v>47</v>
      </c>
      <c r="E63" s="97" t="s">
        <v>47</v>
      </c>
      <c r="F63" s="97">
        <v>2627</v>
      </c>
      <c r="G63" s="149">
        <v>28094</v>
      </c>
      <c r="H63" s="149">
        <v>66004</v>
      </c>
      <c r="I63" s="97">
        <v>143861</v>
      </c>
    </row>
    <row r="64" spans="1:9" ht="12.75">
      <c r="A64" s="101"/>
      <c r="B64" s="97"/>
      <c r="C64" s="97"/>
      <c r="D64" s="97"/>
      <c r="E64" s="97"/>
      <c r="F64" s="97"/>
      <c r="G64" s="149"/>
      <c r="H64" s="149"/>
      <c r="I64" s="97"/>
    </row>
    <row r="65" spans="1:9" s="98" customFormat="1" ht="12.75">
      <c r="A65" s="101" t="s">
        <v>141</v>
      </c>
      <c r="B65" s="97" t="s">
        <v>47</v>
      </c>
      <c r="C65" s="149">
        <v>995</v>
      </c>
      <c r="D65" s="97" t="s">
        <v>47</v>
      </c>
      <c r="E65" s="97" t="s">
        <v>47</v>
      </c>
      <c r="F65" s="97">
        <v>995</v>
      </c>
      <c r="G65" s="97" t="s">
        <v>47</v>
      </c>
      <c r="H65" s="149">
        <v>60023</v>
      </c>
      <c r="I65" s="149">
        <v>59723</v>
      </c>
    </row>
    <row r="66" spans="1:9" ht="12.75">
      <c r="A66" s="89"/>
      <c r="B66" s="94"/>
      <c r="C66" s="94"/>
      <c r="D66" s="94"/>
      <c r="E66" s="94"/>
      <c r="F66" s="94"/>
      <c r="G66" s="148"/>
      <c r="H66" s="148"/>
      <c r="I66" s="94"/>
    </row>
    <row r="67" spans="1:9" ht="12.75">
      <c r="A67" s="89" t="s">
        <v>142</v>
      </c>
      <c r="B67" s="94" t="s">
        <v>47</v>
      </c>
      <c r="C67" s="148">
        <v>2500</v>
      </c>
      <c r="D67" s="94" t="s">
        <v>47</v>
      </c>
      <c r="E67" s="94" t="s">
        <v>47</v>
      </c>
      <c r="F67" s="94">
        <v>2500</v>
      </c>
      <c r="G67" s="94" t="s">
        <v>47</v>
      </c>
      <c r="H67" s="148">
        <v>50000</v>
      </c>
      <c r="I67" s="148">
        <v>125000</v>
      </c>
    </row>
    <row r="68" spans="1:9" ht="12.75">
      <c r="A68" s="89" t="s">
        <v>143</v>
      </c>
      <c r="B68" s="94" t="s">
        <v>47</v>
      </c>
      <c r="C68" s="148">
        <v>900</v>
      </c>
      <c r="D68" s="94" t="s">
        <v>47</v>
      </c>
      <c r="E68" s="94" t="s">
        <v>47</v>
      </c>
      <c r="F68" s="94">
        <v>900</v>
      </c>
      <c r="G68" s="94" t="s">
        <v>47</v>
      </c>
      <c r="H68" s="148">
        <v>45000</v>
      </c>
      <c r="I68" s="148">
        <v>40500</v>
      </c>
    </row>
    <row r="69" spans="1:9" ht="12.75">
      <c r="A69" s="101" t="s">
        <v>144</v>
      </c>
      <c r="B69" s="97" t="s">
        <v>47</v>
      </c>
      <c r="C69" s="97">
        <v>3400</v>
      </c>
      <c r="D69" s="97" t="s">
        <v>47</v>
      </c>
      <c r="E69" s="97" t="s">
        <v>47</v>
      </c>
      <c r="F69" s="97">
        <v>3400</v>
      </c>
      <c r="G69" s="97" t="s">
        <v>47</v>
      </c>
      <c r="H69" s="149">
        <v>48676</v>
      </c>
      <c r="I69" s="97">
        <v>165500</v>
      </c>
    </row>
    <row r="70" spans="1:9" ht="12.75">
      <c r="A70" s="152"/>
      <c r="B70" s="94"/>
      <c r="C70" s="94"/>
      <c r="D70" s="94"/>
      <c r="E70" s="94"/>
      <c r="F70" s="94"/>
      <c r="G70" s="148"/>
      <c r="H70" s="148"/>
      <c r="I70" s="94"/>
    </row>
    <row r="71" spans="1:9" ht="12.75">
      <c r="A71" s="89" t="s">
        <v>145</v>
      </c>
      <c r="B71" s="94" t="s">
        <v>47</v>
      </c>
      <c r="C71" s="94">
        <v>115</v>
      </c>
      <c r="D71" s="94" t="s">
        <v>47</v>
      </c>
      <c r="E71" s="94" t="s">
        <v>47</v>
      </c>
      <c r="F71" s="94">
        <v>115</v>
      </c>
      <c r="G71" s="94" t="s">
        <v>47</v>
      </c>
      <c r="H71" s="148">
        <v>60000</v>
      </c>
      <c r="I71" s="94">
        <v>6900</v>
      </c>
    </row>
    <row r="72" spans="1:9" ht="12.75">
      <c r="A72" s="89" t="s">
        <v>146</v>
      </c>
      <c r="B72" s="94" t="s">
        <v>47</v>
      </c>
      <c r="C72" s="94">
        <v>590</v>
      </c>
      <c r="D72" s="94" t="s">
        <v>47</v>
      </c>
      <c r="E72" s="94" t="s">
        <v>47</v>
      </c>
      <c r="F72" s="94">
        <v>590</v>
      </c>
      <c r="G72" s="94" t="s">
        <v>47</v>
      </c>
      <c r="H72" s="148">
        <v>47000</v>
      </c>
      <c r="I72" s="94">
        <v>27730</v>
      </c>
    </row>
    <row r="73" spans="1:9" ht="12.75">
      <c r="A73" s="89" t="s">
        <v>147</v>
      </c>
      <c r="B73" s="148">
        <v>167</v>
      </c>
      <c r="C73" s="148">
        <v>970</v>
      </c>
      <c r="D73" s="94" t="s">
        <v>47</v>
      </c>
      <c r="E73" s="94" t="s">
        <v>47</v>
      </c>
      <c r="F73" s="94">
        <v>1137</v>
      </c>
      <c r="G73" s="148">
        <v>20000</v>
      </c>
      <c r="H73" s="148">
        <v>65000</v>
      </c>
      <c r="I73" s="148">
        <v>66390</v>
      </c>
    </row>
    <row r="74" spans="1:9" ht="12.75">
      <c r="A74" s="89" t="s">
        <v>148</v>
      </c>
      <c r="B74" s="94" t="s">
        <v>47</v>
      </c>
      <c r="C74" s="94">
        <v>3250</v>
      </c>
      <c r="D74" s="94" t="s">
        <v>47</v>
      </c>
      <c r="E74" s="94" t="s">
        <v>47</v>
      </c>
      <c r="F74" s="94">
        <v>3250</v>
      </c>
      <c r="G74" s="94" t="s">
        <v>47</v>
      </c>
      <c r="H74" s="148">
        <v>60000</v>
      </c>
      <c r="I74" s="94">
        <v>195000</v>
      </c>
    </row>
    <row r="75" spans="1:9" ht="12.75">
      <c r="A75" s="89" t="s">
        <v>149</v>
      </c>
      <c r="B75" s="94">
        <v>117</v>
      </c>
      <c r="C75" s="94">
        <v>224</v>
      </c>
      <c r="D75" s="94" t="s">
        <v>47</v>
      </c>
      <c r="E75" s="94" t="s">
        <v>47</v>
      </c>
      <c r="F75" s="94">
        <v>341</v>
      </c>
      <c r="G75" s="148">
        <v>18000</v>
      </c>
      <c r="H75" s="148">
        <v>60000</v>
      </c>
      <c r="I75" s="94">
        <v>15546</v>
      </c>
    </row>
    <row r="76" spans="1:9" ht="12.75">
      <c r="A76" s="89" t="s">
        <v>150</v>
      </c>
      <c r="B76" s="94">
        <v>9</v>
      </c>
      <c r="C76" s="94">
        <v>451</v>
      </c>
      <c r="D76" s="94" t="s">
        <v>47</v>
      </c>
      <c r="E76" s="94" t="s">
        <v>47</v>
      </c>
      <c r="F76" s="94">
        <v>460</v>
      </c>
      <c r="G76" s="148">
        <v>11500</v>
      </c>
      <c r="H76" s="148">
        <v>64500</v>
      </c>
      <c r="I76" s="94">
        <v>29193</v>
      </c>
    </row>
    <row r="77" spans="1:9" ht="12.75">
      <c r="A77" s="89" t="s">
        <v>151</v>
      </c>
      <c r="B77" s="94" t="s">
        <v>47</v>
      </c>
      <c r="C77" s="94">
        <v>378</v>
      </c>
      <c r="D77" s="94" t="s">
        <v>47</v>
      </c>
      <c r="E77" s="94" t="s">
        <v>47</v>
      </c>
      <c r="F77" s="94">
        <v>378</v>
      </c>
      <c r="G77" s="94" t="s">
        <v>47</v>
      </c>
      <c r="H77" s="148">
        <v>60000</v>
      </c>
      <c r="I77" s="94">
        <v>22680</v>
      </c>
    </row>
    <row r="78" spans="1:9" ht="12.75">
      <c r="A78" s="89" t="s">
        <v>152</v>
      </c>
      <c r="B78" s="148">
        <v>104</v>
      </c>
      <c r="C78" s="148">
        <v>815</v>
      </c>
      <c r="D78" s="94" t="s">
        <v>47</v>
      </c>
      <c r="E78" s="94" t="s">
        <v>47</v>
      </c>
      <c r="F78" s="94">
        <v>919</v>
      </c>
      <c r="G78" s="148">
        <v>25000</v>
      </c>
      <c r="H78" s="148">
        <v>77500</v>
      </c>
      <c r="I78" s="148">
        <v>65763</v>
      </c>
    </row>
    <row r="79" spans="1:9" ht="12.75">
      <c r="A79" s="101" t="s">
        <v>195</v>
      </c>
      <c r="B79" s="97">
        <v>397</v>
      </c>
      <c r="C79" s="97">
        <v>6793</v>
      </c>
      <c r="D79" s="97" t="s">
        <v>47</v>
      </c>
      <c r="E79" s="97" t="s">
        <v>47</v>
      </c>
      <c r="F79" s="97">
        <v>7190</v>
      </c>
      <c r="G79" s="149">
        <v>20528</v>
      </c>
      <c r="H79" s="149">
        <v>61983</v>
      </c>
      <c r="I79" s="97">
        <v>429202</v>
      </c>
    </row>
    <row r="80" spans="1:9" ht="12.75">
      <c r="A80" s="89"/>
      <c r="B80" s="94"/>
      <c r="C80" s="94"/>
      <c r="D80" s="94"/>
      <c r="E80" s="94"/>
      <c r="F80" s="94"/>
      <c r="G80" s="148"/>
      <c r="H80" s="148"/>
      <c r="I80" s="94"/>
    </row>
    <row r="81" spans="1:9" ht="12.75">
      <c r="A81" s="89" t="s">
        <v>153</v>
      </c>
      <c r="B81" s="99">
        <v>1</v>
      </c>
      <c r="C81" s="94">
        <v>30</v>
      </c>
      <c r="D81" s="94" t="s">
        <v>47</v>
      </c>
      <c r="E81" s="94" t="s">
        <v>47</v>
      </c>
      <c r="F81" s="94">
        <v>31</v>
      </c>
      <c r="G81" s="99">
        <v>1000</v>
      </c>
      <c r="H81" s="148">
        <v>11639</v>
      </c>
      <c r="I81" s="94">
        <v>350</v>
      </c>
    </row>
    <row r="82" spans="1:9" ht="12.75">
      <c r="A82" s="89" t="s">
        <v>154</v>
      </c>
      <c r="B82" s="148">
        <v>1</v>
      </c>
      <c r="C82" s="148">
        <v>25</v>
      </c>
      <c r="D82" s="94" t="s">
        <v>47</v>
      </c>
      <c r="E82" s="94" t="s">
        <v>47</v>
      </c>
      <c r="F82" s="94">
        <v>26</v>
      </c>
      <c r="G82" s="148">
        <v>6000</v>
      </c>
      <c r="H82" s="148">
        <v>30000</v>
      </c>
      <c r="I82" s="148">
        <v>756</v>
      </c>
    </row>
    <row r="83" spans="1:9" ht="12.75">
      <c r="A83" s="101" t="s">
        <v>155</v>
      </c>
      <c r="B83" s="97">
        <v>2</v>
      </c>
      <c r="C83" s="97">
        <v>55</v>
      </c>
      <c r="D83" s="97" t="s">
        <v>47</v>
      </c>
      <c r="E83" s="97" t="s">
        <v>47</v>
      </c>
      <c r="F83" s="97">
        <v>57</v>
      </c>
      <c r="G83" s="149">
        <v>3500</v>
      </c>
      <c r="H83" s="149">
        <v>19985</v>
      </c>
      <c r="I83" s="97">
        <v>1106</v>
      </c>
    </row>
    <row r="84" spans="1:9" ht="12.75">
      <c r="A84" s="101"/>
      <c r="B84" s="97"/>
      <c r="C84" s="97"/>
      <c r="D84" s="97"/>
      <c r="E84" s="97"/>
      <c r="F84" s="97"/>
      <c r="G84" s="149"/>
      <c r="H84" s="149"/>
      <c r="I84" s="97"/>
    </row>
    <row r="85" spans="1:10" s="98" customFormat="1" ht="13.5" thickBot="1">
      <c r="A85" s="102" t="s">
        <v>156</v>
      </c>
      <c r="B85" s="103">
        <v>58546</v>
      </c>
      <c r="C85" s="103">
        <v>182768</v>
      </c>
      <c r="D85" s="103">
        <v>5298</v>
      </c>
      <c r="E85" s="103">
        <v>210</v>
      </c>
      <c r="F85" s="103">
        <v>246822</v>
      </c>
      <c r="G85" s="153">
        <v>25264</v>
      </c>
      <c r="H85" s="153">
        <v>64492</v>
      </c>
      <c r="I85" s="103">
        <v>13266093</v>
      </c>
      <c r="J85" s="101"/>
    </row>
    <row r="87" ht="12.75">
      <c r="C87" s="95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78">
    <pageSetUpPr fitToPage="1"/>
  </sheetPr>
  <dimension ref="A1:H8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86" customWidth="1"/>
    <col min="2" max="7" width="12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7" t="s">
        <v>170</v>
      </c>
      <c r="B3" s="207"/>
      <c r="C3" s="207"/>
      <c r="D3" s="207"/>
      <c r="E3" s="207"/>
      <c r="F3" s="207"/>
      <c r="G3" s="207"/>
    </row>
    <row r="4" spans="1:7" s="84" customFormat="1" ht="15">
      <c r="A4" s="144"/>
      <c r="B4" s="145"/>
      <c r="C4" s="145"/>
      <c r="D4" s="145"/>
      <c r="E4" s="145"/>
      <c r="F4" s="146"/>
      <c r="G4" s="146"/>
    </row>
    <row r="5" spans="1:7" ht="12.75">
      <c r="A5" s="161" t="s">
        <v>90</v>
      </c>
      <c r="B5" s="196" t="s">
        <v>158</v>
      </c>
      <c r="C5" s="198"/>
      <c r="D5" s="197"/>
      <c r="E5" s="196" t="s">
        <v>159</v>
      </c>
      <c r="F5" s="198"/>
      <c r="G5" s="198"/>
    </row>
    <row r="6" spans="1:7" ht="12.75">
      <c r="A6" s="87" t="s">
        <v>92</v>
      </c>
      <c r="B6" s="201" t="s">
        <v>41</v>
      </c>
      <c r="C6" s="202"/>
      <c r="D6" s="187" t="s">
        <v>45</v>
      </c>
      <c r="E6" s="196" t="s">
        <v>160</v>
      </c>
      <c r="F6" s="197"/>
      <c r="G6" s="91" t="s">
        <v>161</v>
      </c>
    </row>
    <row r="7" spans="1:7" ht="13.5" thickBot="1">
      <c r="A7" s="134"/>
      <c r="B7" s="135" t="s">
        <v>43</v>
      </c>
      <c r="C7" s="135" t="s">
        <v>44</v>
      </c>
      <c r="D7" s="188"/>
      <c r="E7" s="135" t="s">
        <v>43</v>
      </c>
      <c r="F7" s="147" t="s">
        <v>44</v>
      </c>
      <c r="G7" s="135" t="s">
        <v>162</v>
      </c>
    </row>
    <row r="8" spans="1:7" ht="12.75">
      <c r="A8" s="85" t="s">
        <v>99</v>
      </c>
      <c r="B8" s="129">
        <v>20</v>
      </c>
      <c r="C8" s="129" t="s">
        <v>47</v>
      </c>
      <c r="D8" s="129">
        <v>20</v>
      </c>
      <c r="E8" s="158">
        <v>30000</v>
      </c>
      <c r="F8" s="129" t="s">
        <v>47</v>
      </c>
      <c r="G8" s="129">
        <v>600</v>
      </c>
    </row>
    <row r="9" spans="1:7" ht="12.75">
      <c r="A9" s="89" t="s">
        <v>100</v>
      </c>
      <c r="B9" s="148" t="s">
        <v>47</v>
      </c>
      <c r="C9" s="148" t="s">
        <v>47</v>
      </c>
      <c r="D9" s="94" t="s">
        <v>47</v>
      </c>
      <c r="E9" s="148" t="s">
        <v>47</v>
      </c>
      <c r="F9" s="148" t="s">
        <v>47</v>
      </c>
      <c r="G9" s="148" t="s">
        <v>47</v>
      </c>
    </row>
    <row r="10" spans="1:7" ht="12.75">
      <c r="A10" s="89" t="s">
        <v>101</v>
      </c>
      <c r="B10" s="94" t="s">
        <v>47</v>
      </c>
      <c r="C10" s="94" t="s">
        <v>47</v>
      </c>
      <c r="D10" s="94" t="s">
        <v>47</v>
      </c>
      <c r="E10" s="148" t="s">
        <v>47</v>
      </c>
      <c r="F10" s="148" t="s">
        <v>47</v>
      </c>
      <c r="G10" s="94" t="s">
        <v>47</v>
      </c>
    </row>
    <row r="11" spans="1:7" ht="12.75">
      <c r="A11" s="89" t="s">
        <v>102</v>
      </c>
      <c r="B11" s="148">
        <v>13</v>
      </c>
      <c r="C11" s="148" t="s">
        <v>47</v>
      </c>
      <c r="D11" s="94">
        <v>13</v>
      </c>
      <c r="E11" s="148">
        <v>25000</v>
      </c>
      <c r="F11" s="148" t="s">
        <v>47</v>
      </c>
      <c r="G11" s="148">
        <v>325</v>
      </c>
    </row>
    <row r="12" spans="1:7" ht="12.75">
      <c r="A12" s="101" t="s">
        <v>103</v>
      </c>
      <c r="B12" s="97">
        <v>33</v>
      </c>
      <c r="C12" s="97" t="s">
        <v>47</v>
      </c>
      <c r="D12" s="97">
        <v>33</v>
      </c>
      <c r="E12" s="149">
        <v>28030</v>
      </c>
      <c r="F12" s="149" t="s">
        <v>47</v>
      </c>
      <c r="G12" s="97">
        <v>925</v>
      </c>
    </row>
    <row r="13" spans="1:7" ht="12.75">
      <c r="A13" s="101"/>
      <c r="B13" s="97"/>
      <c r="C13" s="97"/>
      <c r="D13" s="97"/>
      <c r="E13" s="149"/>
      <c r="F13" s="149"/>
      <c r="G13" s="97"/>
    </row>
    <row r="14" spans="1:7" s="98" customFormat="1" ht="12.75">
      <c r="A14" s="101" t="s">
        <v>104</v>
      </c>
      <c r="B14" s="149" t="s">
        <v>47</v>
      </c>
      <c r="C14" s="97" t="s">
        <v>47</v>
      </c>
      <c r="D14" s="97" t="s">
        <v>47</v>
      </c>
      <c r="E14" s="149" t="s">
        <v>47</v>
      </c>
      <c r="F14" s="97" t="s">
        <v>47</v>
      </c>
      <c r="G14" s="149" t="s">
        <v>47</v>
      </c>
    </row>
    <row r="15" spans="1:7" ht="12.75">
      <c r="A15" s="101"/>
      <c r="B15" s="97"/>
      <c r="C15" s="97"/>
      <c r="D15" s="97"/>
      <c r="E15" s="149"/>
      <c r="F15" s="149"/>
      <c r="G15" s="97"/>
    </row>
    <row r="16" spans="1:7" s="98" customFormat="1" ht="12.75">
      <c r="A16" s="101" t="s">
        <v>105</v>
      </c>
      <c r="B16" s="97">
        <v>65</v>
      </c>
      <c r="C16" s="97" t="s">
        <v>47</v>
      </c>
      <c r="D16" s="97">
        <v>65</v>
      </c>
      <c r="E16" s="149">
        <v>35000</v>
      </c>
      <c r="F16" s="149" t="s">
        <v>47</v>
      </c>
      <c r="G16" s="97">
        <v>2275</v>
      </c>
    </row>
    <row r="17" spans="1:7" ht="12.75">
      <c r="A17" s="89"/>
      <c r="B17" s="94"/>
      <c r="C17" s="94"/>
      <c r="D17" s="94"/>
      <c r="E17" s="148"/>
      <c r="F17" s="148"/>
      <c r="G17" s="94"/>
    </row>
    <row r="18" spans="1:7" ht="12.75">
      <c r="A18" s="89" t="s">
        <v>106</v>
      </c>
      <c r="B18" s="148">
        <v>240</v>
      </c>
      <c r="C18" s="148" t="s">
        <v>47</v>
      </c>
      <c r="D18" s="94">
        <v>240</v>
      </c>
      <c r="E18" s="148">
        <v>27500</v>
      </c>
      <c r="F18" s="148" t="s">
        <v>47</v>
      </c>
      <c r="G18" s="148">
        <v>6600</v>
      </c>
    </row>
    <row r="19" spans="1:7" ht="12.75">
      <c r="A19" s="89" t="s">
        <v>107</v>
      </c>
      <c r="B19" s="148">
        <v>45</v>
      </c>
      <c r="C19" s="94" t="s">
        <v>47</v>
      </c>
      <c r="D19" s="94">
        <v>45</v>
      </c>
      <c r="E19" s="148">
        <v>25000</v>
      </c>
      <c r="F19" s="94" t="s">
        <v>47</v>
      </c>
      <c r="G19" s="148">
        <v>1125</v>
      </c>
    </row>
    <row r="20" spans="1:7" ht="12.75">
      <c r="A20" s="89" t="s">
        <v>108</v>
      </c>
      <c r="B20" s="148">
        <v>35</v>
      </c>
      <c r="C20" s="94" t="s">
        <v>47</v>
      </c>
      <c r="D20" s="94">
        <v>35</v>
      </c>
      <c r="E20" s="148">
        <v>25000</v>
      </c>
      <c r="F20" s="94" t="s">
        <v>47</v>
      </c>
      <c r="G20" s="148">
        <v>875</v>
      </c>
    </row>
    <row r="21" spans="1:7" ht="12.75">
      <c r="A21" s="101" t="s">
        <v>192</v>
      </c>
      <c r="B21" s="97">
        <v>320</v>
      </c>
      <c r="C21" s="97" t="s">
        <v>47</v>
      </c>
      <c r="D21" s="97">
        <v>320</v>
      </c>
      <c r="E21" s="149">
        <v>26875</v>
      </c>
      <c r="F21" s="149" t="s">
        <v>47</v>
      </c>
      <c r="G21" s="97">
        <v>8600</v>
      </c>
    </row>
    <row r="22" spans="1:7" ht="12.75">
      <c r="A22" s="101"/>
      <c r="B22" s="97"/>
      <c r="C22" s="97"/>
      <c r="D22" s="97"/>
      <c r="E22" s="149"/>
      <c r="F22" s="149"/>
      <c r="G22" s="97"/>
    </row>
    <row r="23" spans="1:7" s="98" customFormat="1" ht="12.75">
      <c r="A23" s="101" t="s">
        <v>109</v>
      </c>
      <c r="B23" s="149">
        <v>706</v>
      </c>
      <c r="C23" s="149">
        <v>364</v>
      </c>
      <c r="D23" s="97">
        <v>1070</v>
      </c>
      <c r="E23" s="149">
        <v>11069</v>
      </c>
      <c r="F23" s="149">
        <v>16679</v>
      </c>
      <c r="G23" s="149">
        <v>13886</v>
      </c>
    </row>
    <row r="24" spans="1:7" ht="12.75">
      <c r="A24" s="101"/>
      <c r="B24" s="97"/>
      <c r="C24" s="97"/>
      <c r="D24" s="97"/>
      <c r="E24" s="149"/>
      <c r="F24" s="149"/>
      <c r="G24" s="97"/>
    </row>
    <row r="25" spans="1:7" s="98" customFormat="1" ht="12.75">
      <c r="A25" s="101" t="s">
        <v>110</v>
      </c>
      <c r="B25" s="149">
        <v>587</v>
      </c>
      <c r="C25" s="149">
        <v>191</v>
      </c>
      <c r="D25" s="97">
        <v>778</v>
      </c>
      <c r="E25" s="149">
        <v>18400</v>
      </c>
      <c r="F25" s="149">
        <v>39300</v>
      </c>
      <c r="G25" s="149">
        <v>18307</v>
      </c>
    </row>
    <row r="26" spans="1:7" ht="12.75">
      <c r="A26" s="89"/>
      <c r="B26" s="94"/>
      <c r="C26" s="94"/>
      <c r="D26" s="94"/>
      <c r="E26" s="148"/>
      <c r="F26" s="148"/>
      <c r="G26" s="94"/>
    </row>
    <row r="27" spans="1:7" ht="12.75">
      <c r="A27" s="89" t="s">
        <v>111</v>
      </c>
      <c r="B27" s="94">
        <v>875</v>
      </c>
      <c r="C27" s="94">
        <v>168</v>
      </c>
      <c r="D27" s="94">
        <v>1043</v>
      </c>
      <c r="E27" s="148">
        <v>25000</v>
      </c>
      <c r="F27" s="148">
        <v>27000</v>
      </c>
      <c r="G27" s="94">
        <v>26411</v>
      </c>
    </row>
    <row r="28" spans="1:7" ht="12.75">
      <c r="A28" s="89" t="s">
        <v>112</v>
      </c>
      <c r="B28" s="94">
        <v>38</v>
      </c>
      <c r="C28" s="94">
        <v>25</v>
      </c>
      <c r="D28" s="94">
        <v>63</v>
      </c>
      <c r="E28" s="148">
        <v>7400</v>
      </c>
      <c r="F28" s="148">
        <v>25000</v>
      </c>
      <c r="G28" s="94">
        <v>906</v>
      </c>
    </row>
    <row r="29" spans="1:7" ht="12.75">
      <c r="A29" s="89" t="s">
        <v>113</v>
      </c>
      <c r="B29" s="99">
        <v>191</v>
      </c>
      <c r="C29" s="94">
        <v>50</v>
      </c>
      <c r="D29" s="94">
        <v>241</v>
      </c>
      <c r="E29" s="148">
        <v>7000</v>
      </c>
      <c r="F29" s="148">
        <v>25000</v>
      </c>
      <c r="G29" s="94">
        <v>2587</v>
      </c>
    </row>
    <row r="30" spans="1:7" ht="12.75">
      <c r="A30" s="101" t="s">
        <v>193</v>
      </c>
      <c r="B30" s="97">
        <v>1104</v>
      </c>
      <c r="C30" s="97">
        <v>243</v>
      </c>
      <c r="D30" s="97">
        <v>1347</v>
      </c>
      <c r="E30" s="149">
        <v>21280</v>
      </c>
      <c r="F30" s="149">
        <v>26383</v>
      </c>
      <c r="G30" s="97">
        <v>29904</v>
      </c>
    </row>
    <row r="31" spans="1:7" ht="12.75">
      <c r="A31" s="89"/>
      <c r="B31" s="94"/>
      <c r="C31" s="94"/>
      <c r="D31" s="94"/>
      <c r="E31" s="148"/>
      <c r="F31" s="148"/>
      <c r="G31" s="94"/>
    </row>
    <row r="32" spans="1:7" ht="12.75">
      <c r="A32" s="89" t="s">
        <v>115</v>
      </c>
      <c r="B32" s="150">
        <v>1778</v>
      </c>
      <c r="C32" s="150">
        <v>7</v>
      </c>
      <c r="D32" s="94">
        <v>1785</v>
      </c>
      <c r="E32" s="150">
        <v>14622</v>
      </c>
      <c r="F32" s="150">
        <v>30000</v>
      </c>
      <c r="G32" s="150">
        <v>26208</v>
      </c>
    </row>
    <row r="33" spans="1:7" ht="12.75">
      <c r="A33" s="89" t="s">
        <v>116</v>
      </c>
      <c r="B33" s="150">
        <v>223</v>
      </c>
      <c r="C33" s="150">
        <v>13</v>
      </c>
      <c r="D33" s="94">
        <v>236</v>
      </c>
      <c r="E33" s="150">
        <v>34978</v>
      </c>
      <c r="F33" s="150">
        <v>45000</v>
      </c>
      <c r="G33" s="148">
        <v>8385</v>
      </c>
    </row>
    <row r="34" spans="1:7" ht="12.75">
      <c r="A34" s="89" t="s">
        <v>117</v>
      </c>
      <c r="B34" s="150">
        <v>3813</v>
      </c>
      <c r="C34" s="150">
        <v>2284</v>
      </c>
      <c r="D34" s="94">
        <v>6097</v>
      </c>
      <c r="E34" s="150">
        <v>17202</v>
      </c>
      <c r="F34" s="150">
        <v>30988</v>
      </c>
      <c r="G34" s="148">
        <v>136368</v>
      </c>
    </row>
    <row r="35" spans="1:7" ht="12.75">
      <c r="A35" s="89" t="s">
        <v>118</v>
      </c>
      <c r="B35" s="150">
        <v>380</v>
      </c>
      <c r="C35" s="150" t="s">
        <v>47</v>
      </c>
      <c r="D35" s="94">
        <v>380</v>
      </c>
      <c r="E35" s="150">
        <v>13368</v>
      </c>
      <c r="F35" s="150" t="s">
        <v>47</v>
      </c>
      <c r="G35" s="148">
        <v>5080</v>
      </c>
    </row>
    <row r="36" spans="1:7" ht="12.75">
      <c r="A36" s="101" t="s">
        <v>119</v>
      </c>
      <c r="B36" s="97">
        <v>6194</v>
      </c>
      <c r="C36" s="97">
        <v>2304</v>
      </c>
      <c r="D36" s="97">
        <v>8498</v>
      </c>
      <c r="E36" s="149">
        <v>16866</v>
      </c>
      <c r="F36" s="149">
        <v>31064</v>
      </c>
      <c r="G36" s="97">
        <v>176041</v>
      </c>
    </row>
    <row r="37" spans="1:7" ht="12.75">
      <c r="A37" s="101"/>
      <c r="B37" s="97"/>
      <c r="C37" s="97"/>
      <c r="D37" s="97"/>
      <c r="E37" s="149"/>
      <c r="F37" s="149"/>
      <c r="G37" s="97"/>
    </row>
    <row r="38" spans="1:7" s="98" customFormat="1" ht="12.75">
      <c r="A38" s="101" t="s">
        <v>120</v>
      </c>
      <c r="B38" s="149" t="s">
        <v>47</v>
      </c>
      <c r="C38" s="149">
        <v>43</v>
      </c>
      <c r="D38" s="97">
        <v>43</v>
      </c>
      <c r="E38" s="97" t="s">
        <v>47</v>
      </c>
      <c r="F38" s="149">
        <v>28000</v>
      </c>
      <c r="G38" s="149">
        <v>1204</v>
      </c>
    </row>
    <row r="39" spans="1:7" ht="12.75">
      <c r="A39" s="89"/>
      <c r="B39" s="94"/>
      <c r="C39" s="94"/>
      <c r="D39" s="94"/>
      <c r="E39" s="148"/>
      <c r="F39" s="148"/>
      <c r="G39" s="94"/>
    </row>
    <row r="40" spans="1:7" ht="12.75">
      <c r="A40" s="89" t="s">
        <v>121</v>
      </c>
      <c r="B40" s="99">
        <v>363</v>
      </c>
      <c r="C40" s="148">
        <v>23</v>
      </c>
      <c r="D40" s="94">
        <v>386</v>
      </c>
      <c r="E40" s="99">
        <v>16000</v>
      </c>
      <c r="F40" s="148">
        <v>30000</v>
      </c>
      <c r="G40" s="148">
        <v>6498</v>
      </c>
    </row>
    <row r="41" spans="1:7" ht="12.75">
      <c r="A41" s="89" t="s">
        <v>122</v>
      </c>
      <c r="B41" s="94">
        <v>3800</v>
      </c>
      <c r="C41" s="94">
        <v>32</v>
      </c>
      <c r="D41" s="94">
        <v>3832</v>
      </c>
      <c r="E41" s="148">
        <v>20000</v>
      </c>
      <c r="F41" s="148">
        <v>25000</v>
      </c>
      <c r="G41" s="94">
        <v>76800</v>
      </c>
    </row>
    <row r="42" spans="1:7" ht="12.75">
      <c r="A42" s="89" t="s">
        <v>123</v>
      </c>
      <c r="B42" s="148">
        <v>1487</v>
      </c>
      <c r="C42" s="148">
        <v>137</v>
      </c>
      <c r="D42" s="94">
        <v>1624</v>
      </c>
      <c r="E42" s="148">
        <v>14000</v>
      </c>
      <c r="F42" s="148">
        <v>25000</v>
      </c>
      <c r="G42" s="148">
        <v>24243</v>
      </c>
    </row>
    <row r="43" spans="1:7" ht="12.75">
      <c r="A43" s="89" t="s">
        <v>124</v>
      </c>
      <c r="B43" s="148">
        <v>3776</v>
      </c>
      <c r="C43" s="148">
        <v>113</v>
      </c>
      <c r="D43" s="94">
        <v>3889</v>
      </c>
      <c r="E43" s="148">
        <v>15000</v>
      </c>
      <c r="F43" s="148">
        <v>45000</v>
      </c>
      <c r="G43" s="148">
        <v>61725</v>
      </c>
    </row>
    <row r="44" spans="1:7" ht="12.75">
      <c r="A44" s="89" t="s">
        <v>125</v>
      </c>
      <c r="B44" s="148">
        <v>988</v>
      </c>
      <c r="C44" s="148">
        <v>62</v>
      </c>
      <c r="D44" s="94">
        <v>1050</v>
      </c>
      <c r="E44" s="148">
        <v>15000</v>
      </c>
      <c r="F44" s="148">
        <v>28000</v>
      </c>
      <c r="G44" s="148">
        <v>16556</v>
      </c>
    </row>
    <row r="45" spans="1:7" ht="12.75">
      <c r="A45" s="89" t="s">
        <v>126</v>
      </c>
      <c r="B45" s="148">
        <v>3558</v>
      </c>
      <c r="C45" s="148">
        <v>64</v>
      </c>
      <c r="D45" s="94">
        <v>3622</v>
      </c>
      <c r="E45" s="148">
        <v>10000</v>
      </c>
      <c r="F45" s="148">
        <v>24000</v>
      </c>
      <c r="G45" s="148">
        <v>37116</v>
      </c>
    </row>
    <row r="46" spans="1:7" ht="12.75">
      <c r="A46" s="89" t="s">
        <v>127</v>
      </c>
      <c r="B46" s="148">
        <v>70</v>
      </c>
      <c r="C46" s="148">
        <v>2</v>
      </c>
      <c r="D46" s="94">
        <v>72</v>
      </c>
      <c r="E46" s="148">
        <v>18000</v>
      </c>
      <c r="F46" s="148">
        <v>20000</v>
      </c>
      <c r="G46" s="148">
        <v>1300</v>
      </c>
    </row>
    <row r="47" spans="1:7" ht="12.75">
      <c r="A47" s="89" t="s">
        <v>128</v>
      </c>
      <c r="B47" s="148">
        <v>2319</v>
      </c>
      <c r="C47" s="148">
        <v>153</v>
      </c>
      <c r="D47" s="94">
        <v>2472</v>
      </c>
      <c r="E47" s="148">
        <v>18000</v>
      </c>
      <c r="F47" s="148">
        <v>30000</v>
      </c>
      <c r="G47" s="148">
        <v>46332</v>
      </c>
    </row>
    <row r="48" spans="1:7" ht="12.75">
      <c r="A48" s="89" t="s">
        <v>129</v>
      </c>
      <c r="B48" s="148">
        <v>2445</v>
      </c>
      <c r="C48" s="148">
        <v>46</v>
      </c>
      <c r="D48" s="94">
        <v>2491</v>
      </c>
      <c r="E48" s="148">
        <v>24000</v>
      </c>
      <c r="F48" s="148">
        <v>38000</v>
      </c>
      <c r="G48" s="148">
        <v>60428</v>
      </c>
    </row>
    <row r="49" spans="1:7" ht="12.75">
      <c r="A49" s="101" t="s">
        <v>194</v>
      </c>
      <c r="B49" s="97">
        <v>18806</v>
      </c>
      <c r="C49" s="97">
        <v>632</v>
      </c>
      <c r="D49" s="97">
        <v>19438</v>
      </c>
      <c r="E49" s="149">
        <v>16556</v>
      </c>
      <c r="F49" s="149">
        <v>31092</v>
      </c>
      <c r="G49" s="97">
        <v>330998</v>
      </c>
    </row>
    <row r="50" spans="1:7" ht="12.75">
      <c r="A50" s="101"/>
      <c r="B50" s="97"/>
      <c r="C50" s="97"/>
      <c r="D50" s="97"/>
      <c r="E50" s="149"/>
      <c r="F50" s="149"/>
      <c r="G50" s="97"/>
    </row>
    <row r="51" spans="1:7" s="98" customFormat="1" ht="12.75">
      <c r="A51" s="101" t="s">
        <v>130</v>
      </c>
      <c r="B51" s="149">
        <v>986</v>
      </c>
      <c r="C51" s="149">
        <v>65</v>
      </c>
      <c r="D51" s="97">
        <v>1051</v>
      </c>
      <c r="E51" s="149">
        <v>8000</v>
      </c>
      <c r="F51" s="149">
        <v>27000</v>
      </c>
      <c r="G51" s="149">
        <v>9643</v>
      </c>
    </row>
    <row r="52" spans="1:7" ht="12.75">
      <c r="A52" s="89"/>
      <c r="B52" s="94"/>
      <c r="C52" s="94"/>
      <c r="D52" s="94"/>
      <c r="E52" s="148"/>
      <c r="F52" s="148"/>
      <c r="G52" s="94"/>
    </row>
    <row r="53" spans="1:7" ht="12.75">
      <c r="A53" s="89" t="s">
        <v>131</v>
      </c>
      <c r="B53" s="99">
        <v>591</v>
      </c>
      <c r="C53" s="94">
        <v>350</v>
      </c>
      <c r="D53" s="94">
        <v>941</v>
      </c>
      <c r="E53" s="99">
        <v>3000</v>
      </c>
      <c r="F53" s="148">
        <v>8000</v>
      </c>
      <c r="G53" s="94">
        <v>4573</v>
      </c>
    </row>
    <row r="54" spans="1:7" ht="12.75">
      <c r="A54" s="89" t="s">
        <v>132</v>
      </c>
      <c r="B54" s="99">
        <v>3881</v>
      </c>
      <c r="C54" s="94">
        <v>386</v>
      </c>
      <c r="D54" s="94">
        <v>4267</v>
      </c>
      <c r="E54" s="99">
        <v>6615</v>
      </c>
      <c r="F54" s="148">
        <v>25810</v>
      </c>
      <c r="G54" s="94">
        <v>35635</v>
      </c>
    </row>
    <row r="55" spans="1:7" ht="12.75">
      <c r="A55" s="89" t="s">
        <v>133</v>
      </c>
      <c r="B55" s="94">
        <v>493</v>
      </c>
      <c r="C55" s="94">
        <v>182</v>
      </c>
      <c r="D55" s="94">
        <v>675</v>
      </c>
      <c r="E55" s="148">
        <v>5000</v>
      </c>
      <c r="F55" s="148">
        <v>25000</v>
      </c>
      <c r="G55" s="94">
        <v>7015</v>
      </c>
    </row>
    <row r="56" spans="1:7" ht="12.75" customHeight="1">
      <c r="A56" s="89" t="s">
        <v>134</v>
      </c>
      <c r="B56" s="94">
        <v>2370</v>
      </c>
      <c r="C56" s="94">
        <v>130</v>
      </c>
      <c r="D56" s="94">
        <v>2500</v>
      </c>
      <c r="E56" s="148">
        <v>12000</v>
      </c>
      <c r="F56" s="148">
        <v>35000</v>
      </c>
      <c r="G56" s="94">
        <v>32990</v>
      </c>
    </row>
    <row r="57" spans="1:7" ht="12.75" customHeight="1">
      <c r="A57" s="89" t="s">
        <v>135</v>
      </c>
      <c r="B57" s="94">
        <v>7780</v>
      </c>
      <c r="C57" s="94">
        <v>484</v>
      </c>
      <c r="D57" s="94">
        <v>8264</v>
      </c>
      <c r="E57" s="148">
        <v>3000</v>
      </c>
      <c r="F57" s="148">
        <v>27000</v>
      </c>
      <c r="G57" s="94">
        <v>36408</v>
      </c>
    </row>
    <row r="58" spans="1:7" ht="12.75">
      <c r="A58" s="101" t="s">
        <v>136</v>
      </c>
      <c r="B58" s="97">
        <v>15115</v>
      </c>
      <c r="C58" s="97">
        <v>1532</v>
      </c>
      <c r="D58" s="97">
        <v>16647</v>
      </c>
      <c r="E58" s="149">
        <f>((E53*B53)+(E54*B54)+(E55*B55)+(E56*B56)+(E57*B57))/B58</f>
        <v>5404.618921601059</v>
      </c>
      <c r="F58" s="149">
        <f>((F53*C53)+(F54*C54)+(F55*C55)+(F56*C56)+(F57*C57))/C58</f>
        <v>22800.69190600522</v>
      </c>
      <c r="G58" s="97">
        <f>SUM(G53:G57)</f>
        <v>116621</v>
      </c>
    </row>
    <row r="59" spans="1:7" ht="12.75">
      <c r="A59" s="89"/>
      <c r="B59" s="94"/>
      <c r="C59" s="94"/>
      <c r="D59" s="94"/>
      <c r="E59" s="148"/>
      <c r="F59" s="148"/>
      <c r="G59" s="94"/>
    </row>
    <row r="60" spans="1:7" ht="12.75">
      <c r="A60" s="89" t="s">
        <v>137</v>
      </c>
      <c r="B60" s="99">
        <v>4</v>
      </c>
      <c r="C60" s="150" t="s">
        <v>47</v>
      </c>
      <c r="D60" s="94">
        <v>4</v>
      </c>
      <c r="E60" s="99">
        <v>8000</v>
      </c>
      <c r="F60" s="150" t="s">
        <v>47</v>
      </c>
      <c r="G60" s="148">
        <v>32</v>
      </c>
    </row>
    <row r="61" spans="1:7" ht="12.75">
      <c r="A61" s="89" t="s">
        <v>138</v>
      </c>
      <c r="B61" s="150">
        <v>175</v>
      </c>
      <c r="C61" s="150">
        <v>13</v>
      </c>
      <c r="D61" s="94">
        <v>188</v>
      </c>
      <c r="E61" s="150">
        <v>7600</v>
      </c>
      <c r="F61" s="150">
        <v>20000</v>
      </c>
      <c r="G61" s="148">
        <v>1590</v>
      </c>
    </row>
    <row r="62" spans="1:7" ht="12.75">
      <c r="A62" s="89" t="s">
        <v>139</v>
      </c>
      <c r="B62" s="150">
        <v>400</v>
      </c>
      <c r="C62" s="150">
        <v>25</v>
      </c>
      <c r="D62" s="94">
        <v>425</v>
      </c>
      <c r="E62" s="150">
        <v>6000</v>
      </c>
      <c r="F62" s="150">
        <v>40000</v>
      </c>
      <c r="G62" s="148">
        <v>3400</v>
      </c>
    </row>
    <row r="63" spans="1:7" ht="12.75">
      <c r="A63" s="101" t="s">
        <v>140</v>
      </c>
      <c r="B63" s="97">
        <v>579</v>
      </c>
      <c r="C63" s="97">
        <v>38</v>
      </c>
      <c r="D63" s="97">
        <v>617</v>
      </c>
      <c r="E63" s="149">
        <v>6497</v>
      </c>
      <c r="F63" s="149">
        <v>33158</v>
      </c>
      <c r="G63" s="97">
        <v>5022</v>
      </c>
    </row>
    <row r="64" spans="1:7" ht="12.75">
      <c r="A64" s="101"/>
      <c r="B64" s="97"/>
      <c r="C64" s="97"/>
      <c r="D64" s="97"/>
      <c r="E64" s="149"/>
      <c r="F64" s="149"/>
      <c r="G64" s="97"/>
    </row>
    <row r="65" spans="1:7" s="98" customFormat="1" ht="12.75">
      <c r="A65" s="101" t="s">
        <v>141</v>
      </c>
      <c r="B65" s="97" t="s">
        <v>47</v>
      </c>
      <c r="C65" s="149">
        <v>29</v>
      </c>
      <c r="D65" s="97">
        <v>29</v>
      </c>
      <c r="E65" s="97" t="s">
        <v>47</v>
      </c>
      <c r="F65" s="149">
        <v>24157</v>
      </c>
      <c r="G65" s="149">
        <v>701</v>
      </c>
    </row>
    <row r="66" spans="1:7" ht="12.75">
      <c r="A66" s="89"/>
      <c r="B66" s="94"/>
      <c r="C66" s="94"/>
      <c r="D66" s="94"/>
      <c r="E66" s="148"/>
      <c r="F66" s="148"/>
      <c r="G66" s="94"/>
    </row>
    <row r="67" spans="1:7" ht="12.75">
      <c r="A67" s="89" t="s">
        <v>142</v>
      </c>
      <c r="B67" s="99">
        <v>5000</v>
      </c>
      <c r="C67" s="148" t="s">
        <v>47</v>
      </c>
      <c r="D67" s="94">
        <v>5000</v>
      </c>
      <c r="E67" s="99">
        <v>8000</v>
      </c>
      <c r="F67" s="148" t="s">
        <v>47</v>
      </c>
      <c r="G67" s="148">
        <v>40000</v>
      </c>
    </row>
    <row r="68" spans="1:7" ht="12.75">
      <c r="A68" s="89" t="s">
        <v>143</v>
      </c>
      <c r="B68" s="99">
        <v>3000</v>
      </c>
      <c r="C68" s="148" t="s">
        <v>47</v>
      </c>
      <c r="D68" s="94">
        <v>3000</v>
      </c>
      <c r="E68" s="99">
        <v>6000</v>
      </c>
      <c r="F68" s="148" t="s">
        <v>47</v>
      </c>
      <c r="G68" s="148">
        <v>18000</v>
      </c>
    </row>
    <row r="69" spans="1:7" ht="12.75">
      <c r="A69" s="101" t="s">
        <v>144</v>
      </c>
      <c r="B69" s="100">
        <v>8000</v>
      </c>
      <c r="C69" s="97" t="s">
        <v>47</v>
      </c>
      <c r="D69" s="97">
        <v>8000</v>
      </c>
      <c r="E69" s="100">
        <v>7250</v>
      </c>
      <c r="F69" s="149" t="s">
        <v>47</v>
      </c>
      <c r="G69" s="97">
        <v>58000</v>
      </c>
    </row>
    <row r="70" spans="1:7" ht="12.75">
      <c r="A70" s="152"/>
      <c r="B70" s="94"/>
      <c r="C70" s="94"/>
      <c r="D70" s="94"/>
      <c r="E70" s="148"/>
      <c r="F70" s="148"/>
      <c r="G70" s="94"/>
    </row>
    <row r="71" spans="1:7" ht="12.75">
      <c r="A71" s="89" t="s">
        <v>145</v>
      </c>
      <c r="B71" s="99">
        <v>5</v>
      </c>
      <c r="C71" s="94">
        <v>25</v>
      </c>
      <c r="D71" s="94">
        <v>30</v>
      </c>
      <c r="E71" s="99">
        <v>1800</v>
      </c>
      <c r="F71" s="148">
        <v>50000</v>
      </c>
      <c r="G71" s="94">
        <v>1259</v>
      </c>
    </row>
    <row r="72" spans="1:7" ht="12.75">
      <c r="A72" s="89" t="s">
        <v>146</v>
      </c>
      <c r="B72" s="99">
        <v>50</v>
      </c>
      <c r="C72" s="94">
        <v>65</v>
      </c>
      <c r="D72" s="94">
        <v>115</v>
      </c>
      <c r="E72" s="99">
        <v>28000</v>
      </c>
      <c r="F72" s="148">
        <v>38000</v>
      </c>
      <c r="G72" s="94">
        <v>3870</v>
      </c>
    </row>
    <row r="73" spans="1:7" ht="12.75">
      <c r="A73" s="89" t="s">
        <v>147</v>
      </c>
      <c r="B73" s="148">
        <v>335</v>
      </c>
      <c r="C73" s="148">
        <v>116</v>
      </c>
      <c r="D73" s="94">
        <v>451</v>
      </c>
      <c r="E73" s="148">
        <v>15000</v>
      </c>
      <c r="F73" s="148">
        <v>30000</v>
      </c>
      <c r="G73" s="148">
        <v>8505</v>
      </c>
    </row>
    <row r="74" spans="1:7" ht="12.75">
      <c r="A74" s="89" t="s">
        <v>148</v>
      </c>
      <c r="B74" s="99">
        <v>1700</v>
      </c>
      <c r="C74" s="94">
        <v>800</v>
      </c>
      <c r="D74" s="94">
        <v>2500</v>
      </c>
      <c r="E74" s="99">
        <v>13000</v>
      </c>
      <c r="F74" s="148">
        <v>38000</v>
      </c>
      <c r="G74" s="94">
        <v>52500</v>
      </c>
    </row>
    <row r="75" spans="1:7" ht="12.75">
      <c r="A75" s="89" t="s">
        <v>149</v>
      </c>
      <c r="B75" s="94">
        <v>839</v>
      </c>
      <c r="C75" s="94">
        <v>10</v>
      </c>
      <c r="D75" s="94">
        <v>849</v>
      </c>
      <c r="E75" s="148">
        <v>12000</v>
      </c>
      <c r="F75" s="148">
        <v>25000</v>
      </c>
      <c r="G75" s="94">
        <v>10318</v>
      </c>
    </row>
    <row r="76" spans="1:7" ht="12.75">
      <c r="A76" s="89" t="s">
        <v>150</v>
      </c>
      <c r="B76" s="94">
        <v>289</v>
      </c>
      <c r="C76" s="94">
        <v>48</v>
      </c>
      <c r="D76" s="94">
        <v>337</v>
      </c>
      <c r="E76" s="148">
        <v>8700</v>
      </c>
      <c r="F76" s="148">
        <v>21200</v>
      </c>
      <c r="G76" s="94">
        <v>3532</v>
      </c>
    </row>
    <row r="77" spans="1:7" ht="12.75">
      <c r="A77" s="89" t="s">
        <v>151</v>
      </c>
      <c r="B77" s="99">
        <v>3140</v>
      </c>
      <c r="C77" s="94">
        <v>206</v>
      </c>
      <c r="D77" s="94">
        <v>3346</v>
      </c>
      <c r="E77" s="99">
        <v>5000</v>
      </c>
      <c r="F77" s="148">
        <v>20000</v>
      </c>
      <c r="G77" s="94">
        <v>19820</v>
      </c>
    </row>
    <row r="78" spans="1:7" ht="12.75">
      <c r="A78" s="89" t="s">
        <v>152</v>
      </c>
      <c r="B78" s="148">
        <v>1925</v>
      </c>
      <c r="C78" s="148">
        <v>103</v>
      </c>
      <c r="D78" s="94">
        <v>2028</v>
      </c>
      <c r="E78" s="148">
        <v>8500</v>
      </c>
      <c r="F78" s="148">
        <v>18500</v>
      </c>
      <c r="G78" s="148">
        <v>18268</v>
      </c>
    </row>
    <row r="79" spans="1:7" ht="12.75">
      <c r="A79" s="101" t="s">
        <v>195</v>
      </c>
      <c r="B79" s="97">
        <v>8283</v>
      </c>
      <c r="C79" s="97">
        <v>1373</v>
      </c>
      <c r="D79" s="97">
        <v>9656</v>
      </c>
      <c r="E79" s="149">
        <v>8835</v>
      </c>
      <c r="F79" s="149">
        <v>32697</v>
      </c>
      <c r="G79" s="97">
        <v>118072</v>
      </c>
    </row>
    <row r="80" spans="1:7" ht="12.75">
      <c r="A80" s="89"/>
      <c r="B80" s="94"/>
      <c r="C80" s="94"/>
      <c r="D80" s="94"/>
      <c r="E80" s="148"/>
      <c r="F80" s="148"/>
      <c r="G80" s="94"/>
    </row>
    <row r="81" spans="1:7" ht="12.75">
      <c r="A81" s="89" t="s">
        <v>153</v>
      </c>
      <c r="B81" s="94" t="s">
        <v>47</v>
      </c>
      <c r="C81" s="94" t="s">
        <v>47</v>
      </c>
      <c r="D81" s="94" t="s">
        <v>47</v>
      </c>
      <c r="E81" s="94" t="s">
        <v>47</v>
      </c>
      <c r="F81" s="148" t="s">
        <v>47</v>
      </c>
      <c r="G81" s="94" t="s">
        <v>47</v>
      </c>
    </row>
    <row r="82" spans="1:7" ht="12.75">
      <c r="A82" s="89" t="s">
        <v>154</v>
      </c>
      <c r="B82" s="148">
        <v>57</v>
      </c>
      <c r="C82" s="148">
        <v>6</v>
      </c>
      <c r="D82" s="94">
        <v>63</v>
      </c>
      <c r="E82" s="148">
        <v>3000</v>
      </c>
      <c r="F82" s="148">
        <v>20000</v>
      </c>
      <c r="G82" s="148">
        <v>291</v>
      </c>
    </row>
    <row r="83" spans="1:7" ht="12.75">
      <c r="A83" s="101" t="s">
        <v>155</v>
      </c>
      <c r="B83" s="97">
        <v>57</v>
      </c>
      <c r="C83" s="97">
        <v>6</v>
      </c>
      <c r="D83" s="97">
        <v>63</v>
      </c>
      <c r="E83" s="149">
        <v>3000</v>
      </c>
      <c r="F83" s="149">
        <v>20000</v>
      </c>
      <c r="G83" s="97">
        <v>291</v>
      </c>
    </row>
    <row r="84" spans="1:7" ht="12.75">
      <c r="A84" s="101"/>
      <c r="B84" s="97"/>
      <c r="C84" s="97"/>
      <c r="D84" s="97"/>
      <c r="E84" s="149"/>
      <c r="F84" s="149"/>
      <c r="G84" s="97"/>
    </row>
    <row r="85" spans="1:8" s="98" customFormat="1" ht="13.5" thickBot="1">
      <c r="A85" s="102" t="s">
        <v>156</v>
      </c>
      <c r="B85" s="103">
        <v>60835</v>
      </c>
      <c r="C85" s="103">
        <v>6820</v>
      </c>
      <c r="D85" s="103">
        <v>67655</v>
      </c>
      <c r="E85" s="153">
        <f>((E12*B12)+(E16*B16)+(E21*B21)+(E23*B23)+(E25*B25)+(E30*B30)+(E36*B36)+(E49*B49)+(E51*B51)+(E58*B58)+(E63*B63)+(E69*B69)+(E79*B79)+(E83*B83))/B85</f>
        <v>11414.82118846059</v>
      </c>
      <c r="F85" s="153">
        <f>((F23*C23)+(F25*C25)+(F30*C30)+(F36*C36)+(F38*C38)+(F49*C49)+(F51*C51)+(F58*C58)+(F63*C63)+(F65*C65)+(F79*C79)+(F83*C83))/C85</f>
        <v>28749.754105571847</v>
      </c>
      <c r="G85" s="103">
        <f>SUM(G12:G16,G21:G25,G30,G36:G38,G49:G51,G58,G63:G65,G69,G79,G83)</f>
        <v>890490</v>
      </c>
      <c r="H85" s="101"/>
    </row>
  </sheetData>
  <mergeCells count="7">
    <mergeCell ref="B6:C6"/>
    <mergeCell ref="D6:D7"/>
    <mergeCell ref="E6:F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75">
    <pageSetUpPr fitToPage="1"/>
  </sheetPr>
  <dimension ref="A1:J5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6" customWidth="1"/>
    <col min="2" max="9" width="12.7109375" style="86" customWidth="1"/>
    <col min="10" max="16384" width="11.421875" style="86" customWidth="1"/>
  </cols>
  <sheetData>
    <row r="1" spans="1:9" s="83" customFormat="1" ht="18">
      <c r="A1" s="203" t="s">
        <v>0</v>
      </c>
      <c r="B1" s="203"/>
      <c r="C1" s="203"/>
      <c r="D1" s="203"/>
      <c r="E1" s="203"/>
      <c r="F1" s="203"/>
      <c r="G1" s="205"/>
      <c r="H1" s="205"/>
      <c r="I1" s="205"/>
    </row>
    <row r="3" spans="1:9" s="84" customFormat="1" ht="15">
      <c r="A3" s="207" t="s">
        <v>171</v>
      </c>
      <c r="B3" s="207"/>
      <c r="C3" s="207"/>
      <c r="D3" s="207"/>
      <c r="E3" s="207"/>
      <c r="F3" s="207"/>
      <c r="G3" s="207"/>
      <c r="H3" s="207"/>
      <c r="I3" s="207"/>
    </row>
    <row r="4" spans="1:9" s="84" customFormat="1" ht="15">
      <c r="A4" s="144"/>
      <c r="B4" s="145"/>
      <c r="C4" s="145"/>
      <c r="D4" s="145"/>
      <c r="E4" s="145"/>
      <c r="F4" s="145"/>
      <c r="G4" s="145"/>
      <c r="H4" s="146"/>
      <c r="I4" s="146"/>
    </row>
    <row r="5" spans="1:9" ht="12.75">
      <c r="A5" s="161" t="s">
        <v>90</v>
      </c>
      <c r="B5" s="196" t="s">
        <v>158</v>
      </c>
      <c r="C5" s="198"/>
      <c r="D5" s="198"/>
      <c r="E5" s="198"/>
      <c r="F5" s="197"/>
      <c r="G5" s="196" t="s">
        <v>159</v>
      </c>
      <c r="H5" s="198"/>
      <c r="I5" s="198"/>
    </row>
    <row r="6" spans="1:9" ht="12.75">
      <c r="A6" s="87" t="s">
        <v>92</v>
      </c>
      <c r="B6" s="201" t="s">
        <v>41</v>
      </c>
      <c r="C6" s="202"/>
      <c r="D6" s="201" t="s">
        <v>42</v>
      </c>
      <c r="E6" s="189"/>
      <c r="F6" s="187" t="s">
        <v>45</v>
      </c>
      <c r="G6" s="196" t="s">
        <v>160</v>
      </c>
      <c r="H6" s="197"/>
      <c r="I6" s="91" t="s">
        <v>161</v>
      </c>
    </row>
    <row r="7" spans="1:9" ht="13.5" thickBot="1">
      <c r="A7" s="134"/>
      <c r="B7" s="135" t="s">
        <v>43</v>
      </c>
      <c r="C7" s="135" t="s">
        <v>44</v>
      </c>
      <c r="D7" s="135" t="s">
        <v>43</v>
      </c>
      <c r="E7" s="135" t="s">
        <v>44</v>
      </c>
      <c r="F7" s="188"/>
      <c r="G7" s="135" t="s">
        <v>43</v>
      </c>
      <c r="H7" s="147" t="s">
        <v>44</v>
      </c>
      <c r="I7" s="135" t="s">
        <v>162</v>
      </c>
    </row>
    <row r="8" spans="1:9" ht="12.75">
      <c r="A8" s="85" t="s">
        <v>99</v>
      </c>
      <c r="B8" s="129">
        <v>25</v>
      </c>
      <c r="C8" s="129" t="s">
        <v>47</v>
      </c>
      <c r="D8" s="129" t="s">
        <v>47</v>
      </c>
      <c r="E8" s="129" t="s">
        <v>47</v>
      </c>
      <c r="F8" s="129">
        <v>25</v>
      </c>
      <c r="G8" s="158">
        <v>25000</v>
      </c>
      <c r="H8" s="129" t="s">
        <v>47</v>
      </c>
      <c r="I8" s="129">
        <v>625</v>
      </c>
    </row>
    <row r="9" spans="1:9" ht="12.75">
      <c r="A9" s="89" t="s">
        <v>102</v>
      </c>
      <c r="B9" s="148">
        <v>215</v>
      </c>
      <c r="C9" s="148">
        <v>10</v>
      </c>
      <c r="D9" s="94" t="s">
        <v>47</v>
      </c>
      <c r="E9" s="94" t="s">
        <v>47</v>
      </c>
      <c r="F9" s="94">
        <v>225</v>
      </c>
      <c r="G9" s="148">
        <v>25000</v>
      </c>
      <c r="H9" s="148">
        <v>30000</v>
      </c>
      <c r="I9" s="148">
        <v>5675</v>
      </c>
    </row>
    <row r="10" spans="1:9" ht="12.75">
      <c r="A10" s="101" t="s">
        <v>103</v>
      </c>
      <c r="B10" s="97">
        <v>240</v>
      </c>
      <c r="C10" s="97">
        <v>10</v>
      </c>
      <c r="D10" s="97" t="s">
        <v>47</v>
      </c>
      <c r="E10" s="97" t="s">
        <v>47</v>
      </c>
      <c r="F10" s="97">
        <v>250</v>
      </c>
      <c r="G10" s="149">
        <v>25000</v>
      </c>
      <c r="H10" s="149">
        <v>30000</v>
      </c>
      <c r="I10" s="97">
        <v>6300</v>
      </c>
    </row>
    <row r="11" spans="1:9" ht="12.75">
      <c r="A11" s="101"/>
      <c r="B11" s="97"/>
      <c r="C11" s="97"/>
      <c r="D11" s="97"/>
      <c r="E11" s="97"/>
      <c r="F11" s="97"/>
      <c r="G11" s="149"/>
      <c r="H11" s="149"/>
      <c r="I11" s="97"/>
    </row>
    <row r="12" spans="1:9" s="98" customFormat="1" ht="12.75">
      <c r="A12" s="101" t="s">
        <v>105</v>
      </c>
      <c r="B12" s="97">
        <v>199</v>
      </c>
      <c r="C12" s="97">
        <v>12</v>
      </c>
      <c r="D12" s="97" t="s">
        <v>47</v>
      </c>
      <c r="E12" s="97" t="s">
        <v>47</v>
      </c>
      <c r="F12" s="97">
        <v>211</v>
      </c>
      <c r="G12" s="149">
        <v>28000</v>
      </c>
      <c r="H12" s="149">
        <v>46000</v>
      </c>
      <c r="I12" s="97">
        <v>6124</v>
      </c>
    </row>
    <row r="13" spans="1:9" ht="12.75">
      <c r="A13" s="89"/>
      <c r="B13" s="94"/>
      <c r="C13" s="94"/>
      <c r="D13" s="94"/>
      <c r="E13" s="94"/>
      <c r="F13" s="94"/>
      <c r="G13" s="148"/>
      <c r="H13" s="148"/>
      <c r="I13" s="94"/>
    </row>
    <row r="14" spans="1:9" ht="12.75">
      <c r="A14" s="89" t="s">
        <v>107</v>
      </c>
      <c r="B14" s="148">
        <v>12</v>
      </c>
      <c r="C14" s="94" t="s">
        <v>47</v>
      </c>
      <c r="D14" s="94" t="s">
        <v>47</v>
      </c>
      <c r="E14" s="94" t="s">
        <v>47</v>
      </c>
      <c r="F14" s="94">
        <v>12</v>
      </c>
      <c r="G14" s="148">
        <v>35000</v>
      </c>
      <c r="H14" s="94" t="s">
        <v>47</v>
      </c>
      <c r="I14" s="148">
        <v>420</v>
      </c>
    </row>
    <row r="15" spans="1:9" ht="12.75">
      <c r="A15" s="89" t="s">
        <v>108</v>
      </c>
      <c r="B15" s="148">
        <v>35</v>
      </c>
      <c r="C15" s="94" t="s">
        <v>47</v>
      </c>
      <c r="D15" s="94" t="s">
        <v>47</v>
      </c>
      <c r="E15" s="94" t="s">
        <v>47</v>
      </c>
      <c r="F15" s="94">
        <v>35</v>
      </c>
      <c r="G15" s="148">
        <v>34000</v>
      </c>
      <c r="H15" s="94" t="s">
        <v>47</v>
      </c>
      <c r="I15" s="148">
        <v>1190</v>
      </c>
    </row>
    <row r="16" spans="1:9" ht="12.75">
      <c r="A16" s="101" t="s">
        <v>192</v>
      </c>
      <c r="B16" s="97">
        <v>47</v>
      </c>
      <c r="C16" s="97" t="s">
        <v>47</v>
      </c>
      <c r="D16" s="97" t="s">
        <v>47</v>
      </c>
      <c r="E16" s="97" t="s">
        <v>47</v>
      </c>
      <c r="F16" s="97">
        <v>47</v>
      </c>
      <c r="G16" s="149">
        <v>34255</v>
      </c>
      <c r="H16" s="149" t="s">
        <v>47</v>
      </c>
      <c r="I16" s="97">
        <v>1610</v>
      </c>
    </row>
    <row r="17" spans="1:9" ht="12.75">
      <c r="A17" s="101"/>
      <c r="B17" s="97"/>
      <c r="C17" s="97"/>
      <c r="D17" s="97"/>
      <c r="E17" s="97"/>
      <c r="F17" s="97"/>
      <c r="G17" s="149"/>
      <c r="H17" s="149"/>
      <c r="I17" s="97"/>
    </row>
    <row r="18" spans="1:9" s="98" customFormat="1" ht="12.75">
      <c r="A18" s="101" t="s">
        <v>109</v>
      </c>
      <c r="B18" s="149">
        <v>141</v>
      </c>
      <c r="C18" s="149">
        <v>5</v>
      </c>
      <c r="D18" s="97" t="s">
        <v>47</v>
      </c>
      <c r="E18" s="97" t="s">
        <v>47</v>
      </c>
      <c r="F18" s="97">
        <v>146</v>
      </c>
      <c r="G18" s="149">
        <v>13400</v>
      </c>
      <c r="H18" s="149">
        <v>33000</v>
      </c>
      <c r="I18" s="149">
        <v>2054</v>
      </c>
    </row>
    <row r="19" spans="1:9" ht="12.75">
      <c r="A19" s="101"/>
      <c r="B19" s="97"/>
      <c r="C19" s="97"/>
      <c r="D19" s="97"/>
      <c r="E19" s="97"/>
      <c r="F19" s="97"/>
      <c r="G19" s="149"/>
      <c r="H19" s="149"/>
      <c r="I19" s="97"/>
    </row>
    <row r="20" spans="1:9" ht="12.75">
      <c r="A20" s="89" t="s">
        <v>115</v>
      </c>
      <c r="B20" s="150">
        <v>50</v>
      </c>
      <c r="C20" s="150" t="s">
        <v>47</v>
      </c>
      <c r="D20" s="150" t="s">
        <v>47</v>
      </c>
      <c r="E20" s="94" t="s">
        <v>47</v>
      </c>
      <c r="F20" s="94">
        <v>50</v>
      </c>
      <c r="G20" s="150">
        <v>16000</v>
      </c>
      <c r="H20" s="150" t="s">
        <v>47</v>
      </c>
      <c r="I20" s="150">
        <v>800</v>
      </c>
    </row>
    <row r="21" spans="1:9" ht="12.75">
      <c r="A21" s="89" t="s">
        <v>116</v>
      </c>
      <c r="B21" s="150">
        <v>100</v>
      </c>
      <c r="C21" s="150">
        <v>75</v>
      </c>
      <c r="D21" s="94" t="s">
        <v>47</v>
      </c>
      <c r="E21" s="94" t="s">
        <v>47</v>
      </c>
      <c r="F21" s="94">
        <v>175</v>
      </c>
      <c r="G21" s="150">
        <v>20550</v>
      </c>
      <c r="H21" s="150">
        <v>55000</v>
      </c>
      <c r="I21" s="148">
        <v>6180</v>
      </c>
    </row>
    <row r="22" spans="1:9" ht="12.75">
      <c r="A22" s="89" t="s">
        <v>117</v>
      </c>
      <c r="B22" s="150">
        <v>13</v>
      </c>
      <c r="C22" s="150">
        <v>6</v>
      </c>
      <c r="D22" s="94" t="s">
        <v>47</v>
      </c>
      <c r="E22" s="94" t="s">
        <v>47</v>
      </c>
      <c r="F22" s="94">
        <v>19</v>
      </c>
      <c r="G22" s="150">
        <v>16462</v>
      </c>
      <c r="H22" s="150">
        <v>32500</v>
      </c>
      <c r="I22" s="148">
        <v>409</v>
      </c>
    </row>
    <row r="23" spans="1:9" ht="12.75">
      <c r="A23" s="101" t="s">
        <v>119</v>
      </c>
      <c r="B23" s="97">
        <v>163</v>
      </c>
      <c r="C23" s="97">
        <v>81</v>
      </c>
      <c r="D23" s="97" t="s">
        <v>47</v>
      </c>
      <c r="E23" s="97" t="s">
        <v>47</v>
      </c>
      <c r="F23" s="97">
        <v>244</v>
      </c>
      <c r="G23" s="149">
        <v>18828</v>
      </c>
      <c r="H23" s="149">
        <v>53333</v>
      </c>
      <c r="I23" s="97">
        <v>7389</v>
      </c>
    </row>
    <row r="24" spans="1:9" ht="12.75">
      <c r="A24" s="101"/>
      <c r="B24" s="97"/>
      <c r="C24" s="97"/>
      <c r="D24" s="97"/>
      <c r="E24" s="97"/>
      <c r="F24" s="97"/>
      <c r="G24" s="149"/>
      <c r="H24" s="149"/>
      <c r="I24" s="97"/>
    </row>
    <row r="25" spans="1:9" ht="12.75">
      <c r="A25" s="89" t="s">
        <v>121</v>
      </c>
      <c r="B25" s="99">
        <v>12</v>
      </c>
      <c r="C25" s="148">
        <v>2</v>
      </c>
      <c r="D25" s="94" t="s">
        <v>47</v>
      </c>
      <c r="E25" s="94" t="s">
        <v>47</v>
      </c>
      <c r="F25" s="94">
        <v>14</v>
      </c>
      <c r="G25" s="99">
        <v>14000</v>
      </c>
      <c r="H25" s="148">
        <v>35000</v>
      </c>
      <c r="I25" s="148">
        <v>238</v>
      </c>
    </row>
    <row r="26" spans="1:9" ht="12.75">
      <c r="A26" s="89" t="s">
        <v>123</v>
      </c>
      <c r="B26" s="148">
        <v>95</v>
      </c>
      <c r="C26" s="148">
        <v>287</v>
      </c>
      <c r="D26" s="94" t="s">
        <v>47</v>
      </c>
      <c r="E26" s="94" t="s">
        <v>47</v>
      </c>
      <c r="F26" s="94">
        <v>382</v>
      </c>
      <c r="G26" s="148">
        <v>8000</v>
      </c>
      <c r="H26" s="148">
        <v>34000</v>
      </c>
      <c r="I26" s="148">
        <v>10518</v>
      </c>
    </row>
    <row r="27" spans="1:9" ht="12.75">
      <c r="A27" s="101" t="s">
        <v>194</v>
      </c>
      <c r="B27" s="97">
        <v>107</v>
      </c>
      <c r="C27" s="97">
        <v>289</v>
      </c>
      <c r="D27" s="97" t="s">
        <v>47</v>
      </c>
      <c r="E27" s="97" t="s">
        <v>47</v>
      </c>
      <c r="F27" s="97">
        <v>396</v>
      </c>
      <c r="G27" s="149">
        <v>8673</v>
      </c>
      <c r="H27" s="149">
        <v>34007</v>
      </c>
      <c r="I27" s="97">
        <v>10756</v>
      </c>
    </row>
    <row r="28" spans="1:9" ht="12.75">
      <c r="A28" s="101"/>
      <c r="B28" s="97"/>
      <c r="C28" s="97"/>
      <c r="D28" s="97"/>
      <c r="E28" s="97"/>
      <c r="F28" s="97"/>
      <c r="G28" s="149"/>
      <c r="H28" s="149"/>
      <c r="I28" s="97"/>
    </row>
    <row r="29" spans="1:9" s="98" customFormat="1" ht="12.75">
      <c r="A29" s="101" t="s">
        <v>130</v>
      </c>
      <c r="B29" s="149">
        <v>4</v>
      </c>
      <c r="C29" s="149" t="s">
        <v>47</v>
      </c>
      <c r="D29" s="97" t="s">
        <v>47</v>
      </c>
      <c r="E29" s="97" t="s">
        <v>47</v>
      </c>
      <c r="F29" s="97">
        <v>4</v>
      </c>
      <c r="G29" s="149">
        <v>12000</v>
      </c>
      <c r="H29" s="149" t="s">
        <v>47</v>
      </c>
      <c r="I29" s="149">
        <v>48</v>
      </c>
    </row>
    <row r="30" spans="1:9" ht="12.75">
      <c r="A30" s="89"/>
      <c r="B30" s="94"/>
      <c r="C30" s="94"/>
      <c r="D30" s="94"/>
      <c r="E30" s="94"/>
      <c r="F30" s="94"/>
      <c r="G30" s="148"/>
      <c r="H30" s="148"/>
      <c r="I30" s="94"/>
    </row>
    <row r="31" spans="1:9" ht="12.75" customHeight="1">
      <c r="A31" s="89" t="s">
        <v>135</v>
      </c>
      <c r="B31" s="94" t="s">
        <v>47</v>
      </c>
      <c r="C31" s="94">
        <v>32</v>
      </c>
      <c r="D31" s="94" t="s">
        <v>47</v>
      </c>
      <c r="E31" s="94" t="s">
        <v>47</v>
      </c>
      <c r="F31" s="94">
        <v>32</v>
      </c>
      <c r="G31" s="148" t="s">
        <v>47</v>
      </c>
      <c r="H31" s="148">
        <v>31000</v>
      </c>
      <c r="I31" s="94">
        <v>992</v>
      </c>
    </row>
    <row r="32" spans="1:9" ht="12.75">
      <c r="A32" s="101" t="s">
        <v>136</v>
      </c>
      <c r="B32" s="97" t="s">
        <v>47</v>
      </c>
      <c r="C32" s="97">
        <v>32</v>
      </c>
      <c r="D32" s="97" t="s">
        <v>47</v>
      </c>
      <c r="E32" s="97" t="s">
        <v>47</v>
      </c>
      <c r="F32" s="97">
        <v>32</v>
      </c>
      <c r="G32" s="149" t="s">
        <v>47</v>
      </c>
      <c r="H32" s="149">
        <v>31000</v>
      </c>
      <c r="I32" s="97">
        <v>992</v>
      </c>
    </row>
    <row r="33" spans="1:9" ht="12.75">
      <c r="A33" s="89"/>
      <c r="B33" s="94"/>
      <c r="C33" s="94"/>
      <c r="D33" s="94"/>
      <c r="E33" s="94"/>
      <c r="F33" s="94"/>
      <c r="G33" s="148"/>
      <c r="H33" s="148"/>
      <c r="I33" s="94"/>
    </row>
    <row r="34" spans="1:9" ht="12.75">
      <c r="A34" s="89" t="s">
        <v>138</v>
      </c>
      <c r="B34" s="150">
        <v>11</v>
      </c>
      <c r="C34" s="150">
        <v>2</v>
      </c>
      <c r="D34" s="94" t="s">
        <v>47</v>
      </c>
      <c r="E34" s="94" t="s">
        <v>47</v>
      </c>
      <c r="F34" s="94">
        <v>13</v>
      </c>
      <c r="G34" s="150">
        <v>12000</v>
      </c>
      <c r="H34" s="150">
        <v>23000</v>
      </c>
      <c r="I34" s="148">
        <v>178</v>
      </c>
    </row>
    <row r="35" spans="1:9" ht="12.75">
      <c r="A35" s="101" t="s">
        <v>140</v>
      </c>
      <c r="B35" s="97">
        <v>11</v>
      </c>
      <c r="C35" s="97">
        <v>2</v>
      </c>
      <c r="D35" s="97" t="s">
        <v>47</v>
      </c>
      <c r="E35" s="97" t="s">
        <v>47</v>
      </c>
      <c r="F35" s="97">
        <v>13</v>
      </c>
      <c r="G35" s="149">
        <v>12000</v>
      </c>
      <c r="H35" s="149">
        <v>23000</v>
      </c>
      <c r="I35" s="97">
        <v>178</v>
      </c>
    </row>
    <row r="36" spans="1:9" ht="12.75">
      <c r="A36" s="101"/>
      <c r="B36" s="97"/>
      <c r="C36" s="97"/>
      <c r="D36" s="97"/>
      <c r="E36" s="97"/>
      <c r="F36" s="97"/>
      <c r="G36" s="149"/>
      <c r="H36" s="149"/>
      <c r="I36" s="97"/>
    </row>
    <row r="37" spans="1:9" ht="12.75">
      <c r="A37" s="89" t="s">
        <v>142</v>
      </c>
      <c r="B37" s="94" t="s">
        <v>47</v>
      </c>
      <c r="C37" s="148" t="s">
        <v>47</v>
      </c>
      <c r="D37" s="99">
        <v>10000</v>
      </c>
      <c r="E37" s="94" t="s">
        <v>47</v>
      </c>
      <c r="F37" s="94">
        <v>10000</v>
      </c>
      <c r="G37" s="94" t="s">
        <v>47</v>
      </c>
      <c r="H37" s="148" t="s">
        <v>47</v>
      </c>
      <c r="I37" s="148" t="s">
        <v>47</v>
      </c>
    </row>
    <row r="38" spans="1:9" ht="12.75">
      <c r="A38" s="89" t="s">
        <v>143</v>
      </c>
      <c r="B38" s="94" t="s">
        <v>47</v>
      </c>
      <c r="C38" s="148" t="s">
        <v>47</v>
      </c>
      <c r="D38" s="99">
        <v>1500</v>
      </c>
      <c r="E38" s="94" t="s">
        <v>47</v>
      </c>
      <c r="F38" s="94">
        <v>1500</v>
      </c>
      <c r="G38" s="94" t="s">
        <v>47</v>
      </c>
      <c r="H38" s="148" t="s">
        <v>47</v>
      </c>
      <c r="I38" s="148" t="s">
        <v>47</v>
      </c>
    </row>
    <row r="39" spans="1:9" ht="12.75">
      <c r="A39" s="101" t="s">
        <v>144</v>
      </c>
      <c r="B39" s="97" t="s">
        <v>47</v>
      </c>
      <c r="C39" s="97" t="s">
        <v>47</v>
      </c>
      <c r="D39" s="100">
        <v>11500</v>
      </c>
      <c r="E39" s="97" t="s">
        <v>47</v>
      </c>
      <c r="F39" s="97">
        <v>11500</v>
      </c>
      <c r="G39" s="97" t="s">
        <v>47</v>
      </c>
      <c r="H39" s="149" t="s">
        <v>47</v>
      </c>
      <c r="I39" s="97" t="s">
        <v>47</v>
      </c>
    </row>
    <row r="40" spans="1:9" ht="12.75">
      <c r="A40" s="152"/>
      <c r="B40" s="94"/>
      <c r="C40" s="94"/>
      <c r="D40" s="94"/>
      <c r="E40" s="94"/>
      <c r="F40" s="94"/>
      <c r="G40" s="148"/>
      <c r="H40" s="148"/>
      <c r="I40" s="94"/>
    </row>
    <row r="41" spans="1:9" ht="12.75">
      <c r="A41" s="89" t="s">
        <v>146</v>
      </c>
      <c r="B41" s="99">
        <v>125</v>
      </c>
      <c r="C41" s="94">
        <v>25</v>
      </c>
      <c r="D41" s="94" t="s">
        <v>47</v>
      </c>
      <c r="E41" s="94" t="s">
        <v>47</v>
      </c>
      <c r="F41" s="94">
        <v>150</v>
      </c>
      <c r="G41" s="94" t="s">
        <v>47</v>
      </c>
      <c r="H41" s="148" t="s">
        <v>47</v>
      </c>
      <c r="I41" s="94" t="s">
        <v>47</v>
      </c>
    </row>
    <row r="42" spans="1:9" ht="12.75">
      <c r="A42" s="89" t="s">
        <v>147</v>
      </c>
      <c r="B42" s="148" t="s">
        <v>47</v>
      </c>
      <c r="C42" s="148" t="s">
        <v>47</v>
      </c>
      <c r="D42" s="99">
        <v>15</v>
      </c>
      <c r="E42" s="99">
        <v>83</v>
      </c>
      <c r="F42" s="94">
        <v>98</v>
      </c>
      <c r="G42" s="148" t="s">
        <v>47</v>
      </c>
      <c r="H42" s="148" t="s">
        <v>47</v>
      </c>
      <c r="I42" s="148" t="s">
        <v>47</v>
      </c>
    </row>
    <row r="43" spans="1:9" ht="12.75">
      <c r="A43" s="89" t="s">
        <v>149</v>
      </c>
      <c r="B43" s="94" t="s">
        <v>47</v>
      </c>
      <c r="C43" s="94" t="s">
        <v>47</v>
      </c>
      <c r="D43" s="99">
        <v>402</v>
      </c>
      <c r="E43" s="99">
        <v>10</v>
      </c>
      <c r="F43" s="94">
        <v>412</v>
      </c>
      <c r="G43" s="148" t="s">
        <v>47</v>
      </c>
      <c r="H43" s="148" t="s">
        <v>47</v>
      </c>
      <c r="I43" s="94" t="s">
        <v>47</v>
      </c>
    </row>
    <row r="44" spans="1:9" ht="12.75">
      <c r="A44" s="101" t="s">
        <v>195</v>
      </c>
      <c r="B44" s="97">
        <v>125</v>
      </c>
      <c r="C44" s="97">
        <v>25</v>
      </c>
      <c r="D44" s="100">
        <v>417</v>
      </c>
      <c r="E44" s="100">
        <v>93</v>
      </c>
      <c r="F44" s="97">
        <v>660</v>
      </c>
      <c r="G44" s="149" t="s">
        <v>47</v>
      </c>
      <c r="H44" s="149" t="s">
        <v>47</v>
      </c>
      <c r="I44" s="97" t="s">
        <v>47</v>
      </c>
    </row>
    <row r="45" spans="1:9" ht="12.75">
      <c r="A45" s="89"/>
      <c r="B45" s="94"/>
      <c r="C45" s="94"/>
      <c r="D45" s="94"/>
      <c r="E45" s="94"/>
      <c r="F45" s="94"/>
      <c r="G45" s="148"/>
      <c r="H45" s="148"/>
      <c r="I45" s="94"/>
    </row>
    <row r="46" spans="1:9" ht="12.75">
      <c r="A46" s="89" t="s">
        <v>153</v>
      </c>
      <c r="B46" s="94" t="s">
        <v>47</v>
      </c>
      <c r="C46" s="94">
        <v>2</v>
      </c>
      <c r="D46" s="94" t="s">
        <v>47</v>
      </c>
      <c r="E46" s="94" t="s">
        <v>47</v>
      </c>
      <c r="F46" s="94">
        <v>2</v>
      </c>
      <c r="G46" s="94" t="s">
        <v>47</v>
      </c>
      <c r="H46" s="148" t="s">
        <v>47</v>
      </c>
      <c r="I46" s="94" t="s">
        <v>47</v>
      </c>
    </row>
    <row r="47" spans="1:9" ht="12.75">
      <c r="A47" s="101" t="s">
        <v>155</v>
      </c>
      <c r="B47" s="97" t="s">
        <v>47</v>
      </c>
      <c r="C47" s="97">
        <v>2</v>
      </c>
      <c r="D47" s="97" t="s">
        <v>47</v>
      </c>
      <c r="E47" s="97" t="s">
        <v>47</v>
      </c>
      <c r="F47" s="97">
        <v>2</v>
      </c>
      <c r="G47" s="149" t="s">
        <v>47</v>
      </c>
      <c r="H47" s="149" t="s">
        <v>47</v>
      </c>
      <c r="I47" s="97" t="s">
        <v>47</v>
      </c>
    </row>
    <row r="48" spans="1:9" ht="12.75">
      <c r="A48" s="101"/>
      <c r="B48" s="97"/>
      <c r="C48" s="97"/>
      <c r="D48" s="97"/>
      <c r="E48" s="97"/>
      <c r="F48" s="97"/>
      <c r="G48" s="149"/>
      <c r="H48" s="149"/>
      <c r="I48" s="97"/>
    </row>
    <row r="49" spans="1:10" s="98" customFormat="1" ht="13.5" thickBot="1">
      <c r="A49" s="102" t="s">
        <v>156</v>
      </c>
      <c r="B49" s="103">
        <v>1037</v>
      </c>
      <c r="C49" s="103">
        <v>458</v>
      </c>
      <c r="D49" s="103">
        <v>11917</v>
      </c>
      <c r="E49" s="103">
        <v>93</v>
      </c>
      <c r="F49" s="103">
        <v>13505</v>
      </c>
      <c r="G49" s="153">
        <v>18562</v>
      </c>
      <c r="H49" s="153">
        <v>35378</v>
      </c>
      <c r="I49" s="103">
        <v>35451</v>
      </c>
      <c r="J49" s="101"/>
    </row>
    <row r="51" ht="12.75">
      <c r="C51" s="95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76">
    <pageSetUpPr fitToPage="1"/>
  </sheetPr>
  <dimension ref="A1:J5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6" customWidth="1"/>
    <col min="2" max="9" width="12.7109375" style="86" customWidth="1"/>
    <col min="10" max="16384" width="11.421875" style="86" customWidth="1"/>
  </cols>
  <sheetData>
    <row r="1" spans="1:9" s="83" customFormat="1" ht="18">
      <c r="A1" s="203" t="s">
        <v>0</v>
      </c>
      <c r="B1" s="203"/>
      <c r="C1" s="203"/>
      <c r="D1" s="203"/>
      <c r="E1" s="203"/>
      <c r="F1" s="203"/>
      <c r="G1" s="205"/>
      <c r="H1" s="205"/>
      <c r="I1" s="205"/>
    </row>
    <row r="3" spans="1:9" s="84" customFormat="1" ht="15">
      <c r="A3" s="207" t="s">
        <v>172</v>
      </c>
      <c r="B3" s="207"/>
      <c r="C3" s="207"/>
      <c r="D3" s="207"/>
      <c r="E3" s="207"/>
      <c r="F3" s="207"/>
      <c r="G3" s="207"/>
      <c r="H3" s="207"/>
      <c r="I3" s="207"/>
    </row>
    <row r="4" spans="1:9" s="84" customFormat="1" ht="15">
      <c r="A4" s="144"/>
      <c r="B4" s="145"/>
      <c r="C4" s="145"/>
      <c r="D4" s="145"/>
      <c r="E4" s="145"/>
      <c r="F4" s="145"/>
      <c r="G4" s="145"/>
      <c r="H4" s="146"/>
      <c r="I4" s="146"/>
    </row>
    <row r="5" spans="1:9" ht="12.75">
      <c r="A5" s="161" t="s">
        <v>90</v>
      </c>
      <c r="B5" s="196" t="s">
        <v>158</v>
      </c>
      <c r="C5" s="198"/>
      <c r="D5" s="198"/>
      <c r="E5" s="198"/>
      <c r="F5" s="197"/>
      <c r="G5" s="196" t="s">
        <v>159</v>
      </c>
      <c r="H5" s="198"/>
      <c r="I5" s="198"/>
    </row>
    <row r="6" spans="1:9" ht="12.75">
      <c r="A6" s="87" t="s">
        <v>92</v>
      </c>
      <c r="B6" s="201" t="s">
        <v>41</v>
      </c>
      <c r="C6" s="202"/>
      <c r="D6" s="201" t="s">
        <v>42</v>
      </c>
      <c r="E6" s="189"/>
      <c r="F6" s="187" t="s">
        <v>45</v>
      </c>
      <c r="G6" s="196" t="s">
        <v>160</v>
      </c>
      <c r="H6" s="197"/>
      <c r="I6" s="91" t="s">
        <v>161</v>
      </c>
    </row>
    <row r="7" spans="1:9" ht="13.5" thickBot="1">
      <c r="A7" s="134"/>
      <c r="B7" s="135" t="s">
        <v>43</v>
      </c>
      <c r="C7" s="135" t="s">
        <v>44</v>
      </c>
      <c r="D7" s="135" t="s">
        <v>43</v>
      </c>
      <c r="E7" s="135" t="s">
        <v>44</v>
      </c>
      <c r="F7" s="188"/>
      <c r="G7" s="135" t="s">
        <v>43</v>
      </c>
      <c r="H7" s="147" t="s">
        <v>44</v>
      </c>
      <c r="I7" s="135" t="s">
        <v>162</v>
      </c>
    </row>
    <row r="8" spans="1:9" ht="12.75">
      <c r="A8" s="89" t="s">
        <v>106</v>
      </c>
      <c r="B8" s="148">
        <v>15</v>
      </c>
      <c r="C8" s="148" t="s">
        <v>47</v>
      </c>
      <c r="D8" s="94" t="s">
        <v>47</v>
      </c>
      <c r="E8" s="94" t="s">
        <v>47</v>
      </c>
      <c r="F8" s="94">
        <v>15</v>
      </c>
      <c r="G8" s="148">
        <v>17500</v>
      </c>
      <c r="H8" s="148" t="s">
        <v>47</v>
      </c>
      <c r="I8" s="148">
        <v>263</v>
      </c>
    </row>
    <row r="9" spans="1:9" ht="12.75">
      <c r="A9" s="89" t="s">
        <v>108</v>
      </c>
      <c r="B9" s="148">
        <v>2</v>
      </c>
      <c r="C9" s="94" t="s">
        <v>47</v>
      </c>
      <c r="D9" s="94" t="s">
        <v>47</v>
      </c>
      <c r="E9" s="94" t="s">
        <v>47</v>
      </c>
      <c r="F9" s="94">
        <v>2</v>
      </c>
      <c r="G9" s="148">
        <v>14000</v>
      </c>
      <c r="H9" s="94" t="s">
        <v>47</v>
      </c>
      <c r="I9" s="148">
        <v>28</v>
      </c>
    </row>
    <row r="10" spans="1:9" ht="12.75">
      <c r="A10" s="101" t="s">
        <v>192</v>
      </c>
      <c r="B10" s="97">
        <v>17</v>
      </c>
      <c r="C10" s="97" t="s">
        <v>47</v>
      </c>
      <c r="D10" s="97" t="s">
        <v>47</v>
      </c>
      <c r="E10" s="97" t="s">
        <v>47</v>
      </c>
      <c r="F10" s="97">
        <v>17</v>
      </c>
      <c r="G10" s="149">
        <v>17088</v>
      </c>
      <c r="H10" s="149" t="s">
        <v>47</v>
      </c>
      <c r="I10" s="97">
        <v>291</v>
      </c>
    </row>
    <row r="11" spans="1:9" ht="12.75">
      <c r="A11" s="101"/>
      <c r="B11" s="97"/>
      <c r="C11" s="97"/>
      <c r="D11" s="97"/>
      <c r="E11" s="97"/>
      <c r="F11" s="97"/>
      <c r="G11" s="149"/>
      <c r="H11" s="149"/>
      <c r="I11" s="97"/>
    </row>
    <row r="12" spans="1:9" s="98" customFormat="1" ht="12.75">
      <c r="A12" s="101" t="s">
        <v>109</v>
      </c>
      <c r="B12" s="149">
        <v>35</v>
      </c>
      <c r="C12" s="149" t="s">
        <v>47</v>
      </c>
      <c r="D12" s="97" t="s">
        <v>47</v>
      </c>
      <c r="E12" s="97" t="s">
        <v>47</v>
      </c>
      <c r="F12" s="97">
        <v>35</v>
      </c>
      <c r="G12" s="149">
        <v>7200</v>
      </c>
      <c r="H12" s="149" t="s">
        <v>47</v>
      </c>
      <c r="I12" s="149">
        <v>252</v>
      </c>
    </row>
    <row r="13" spans="1:9" ht="12.75">
      <c r="A13" s="101"/>
      <c r="B13" s="97"/>
      <c r="C13" s="97"/>
      <c r="D13" s="97"/>
      <c r="E13" s="97"/>
      <c r="F13" s="97"/>
      <c r="G13" s="149"/>
      <c r="H13" s="149"/>
      <c r="I13" s="97"/>
    </row>
    <row r="14" spans="1:9" s="98" customFormat="1" ht="12.75">
      <c r="A14" s="101" t="s">
        <v>110</v>
      </c>
      <c r="B14" s="149">
        <v>190</v>
      </c>
      <c r="C14" s="149">
        <v>7</v>
      </c>
      <c r="D14" s="149" t="s">
        <v>47</v>
      </c>
      <c r="E14" s="97" t="s">
        <v>47</v>
      </c>
      <c r="F14" s="97">
        <v>197</v>
      </c>
      <c r="G14" s="149">
        <v>14200</v>
      </c>
      <c r="H14" s="149">
        <v>23385</v>
      </c>
      <c r="I14" s="149">
        <v>2862</v>
      </c>
    </row>
    <row r="15" spans="1:9" ht="12.75">
      <c r="A15" s="89"/>
      <c r="B15" s="94"/>
      <c r="C15" s="94"/>
      <c r="D15" s="94"/>
      <c r="E15" s="94"/>
      <c r="F15" s="94"/>
      <c r="G15" s="148"/>
      <c r="H15" s="148"/>
      <c r="I15" s="94"/>
    </row>
    <row r="16" spans="1:9" ht="12.75">
      <c r="A16" s="89" t="s">
        <v>111</v>
      </c>
      <c r="B16" s="94">
        <v>869</v>
      </c>
      <c r="C16" s="94" t="s">
        <v>47</v>
      </c>
      <c r="D16" s="94">
        <v>1400</v>
      </c>
      <c r="E16" s="94">
        <v>66</v>
      </c>
      <c r="F16" s="94">
        <v>2335</v>
      </c>
      <c r="G16" s="148">
        <v>23000</v>
      </c>
      <c r="H16" s="148">
        <v>27000</v>
      </c>
      <c r="I16" s="94">
        <v>19987</v>
      </c>
    </row>
    <row r="17" spans="1:9" ht="12.75">
      <c r="A17" s="89" t="s">
        <v>112</v>
      </c>
      <c r="B17" s="94">
        <v>1086</v>
      </c>
      <c r="C17" s="94">
        <v>33</v>
      </c>
      <c r="D17" s="94" t="s">
        <v>47</v>
      </c>
      <c r="E17" s="94" t="s">
        <v>47</v>
      </c>
      <c r="F17" s="94">
        <v>1119</v>
      </c>
      <c r="G17" s="148">
        <v>7000</v>
      </c>
      <c r="H17" s="148">
        <v>25000</v>
      </c>
      <c r="I17" s="94">
        <v>8427</v>
      </c>
    </row>
    <row r="18" spans="1:9" ht="12.75">
      <c r="A18" s="89" t="s">
        <v>113</v>
      </c>
      <c r="B18" s="99">
        <v>228</v>
      </c>
      <c r="C18" s="94">
        <v>22</v>
      </c>
      <c r="D18" s="94" t="s">
        <v>47</v>
      </c>
      <c r="E18" s="94" t="s">
        <v>47</v>
      </c>
      <c r="F18" s="94">
        <v>250</v>
      </c>
      <c r="G18" s="148">
        <v>25000</v>
      </c>
      <c r="H18" s="148">
        <v>35000</v>
      </c>
      <c r="I18" s="94">
        <v>6470</v>
      </c>
    </row>
    <row r="19" spans="1:9" ht="12.75">
      <c r="A19" s="101" t="s">
        <v>193</v>
      </c>
      <c r="B19" s="97">
        <v>2183</v>
      </c>
      <c r="C19" s="97">
        <v>55</v>
      </c>
      <c r="D19" s="97">
        <v>1400</v>
      </c>
      <c r="E19" s="97">
        <v>66</v>
      </c>
      <c r="F19" s="97">
        <v>3704</v>
      </c>
      <c r="G19" s="149">
        <v>15249</v>
      </c>
      <c r="H19" s="149">
        <v>29000</v>
      </c>
      <c r="I19" s="97">
        <v>34884</v>
      </c>
    </row>
    <row r="20" spans="1:9" ht="12.75">
      <c r="A20" s="89"/>
      <c r="B20" s="94"/>
      <c r="C20" s="94"/>
      <c r="D20" s="94"/>
      <c r="E20" s="94"/>
      <c r="F20" s="94"/>
      <c r="G20" s="148"/>
      <c r="H20" s="148"/>
      <c r="I20" s="94"/>
    </row>
    <row r="21" spans="1:9" ht="12.75">
      <c r="A21" s="89" t="s">
        <v>115</v>
      </c>
      <c r="B21" s="150">
        <v>286</v>
      </c>
      <c r="C21" s="150">
        <v>18</v>
      </c>
      <c r="D21" s="150">
        <v>198</v>
      </c>
      <c r="E21" s="94" t="s">
        <v>47</v>
      </c>
      <c r="F21" s="94">
        <v>502</v>
      </c>
      <c r="G21" s="150">
        <v>18500</v>
      </c>
      <c r="H21" s="150">
        <v>27460</v>
      </c>
      <c r="I21" s="150">
        <v>5785</v>
      </c>
    </row>
    <row r="22" spans="1:9" ht="12.75">
      <c r="A22" s="89" t="s">
        <v>116</v>
      </c>
      <c r="B22" s="150">
        <v>318</v>
      </c>
      <c r="C22" s="150">
        <v>3</v>
      </c>
      <c r="D22" s="94" t="s">
        <v>47</v>
      </c>
      <c r="E22" s="94" t="s">
        <v>47</v>
      </c>
      <c r="F22" s="94">
        <v>321</v>
      </c>
      <c r="G22" s="150">
        <v>25079</v>
      </c>
      <c r="H22" s="150">
        <v>35000</v>
      </c>
      <c r="I22" s="148">
        <v>8080</v>
      </c>
    </row>
    <row r="23" spans="1:9" ht="12.75">
      <c r="A23" s="89" t="s">
        <v>117</v>
      </c>
      <c r="B23" s="150">
        <v>1826</v>
      </c>
      <c r="C23" s="150">
        <v>319</v>
      </c>
      <c r="D23" s="99">
        <v>700</v>
      </c>
      <c r="E23" s="94" t="s">
        <v>47</v>
      </c>
      <c r="F23" s="94">
        <v>2845</v>
      </c>
      <c r="G23" s="150">
        <v>10764</v>
      </c>
      <c r="H23" s="150">
        <v>33000</v>
      </c>
      <c r="I23" s="148">
        <v>30182</v>
      </c>
    </row>
    <row r="24" spans="1:9" ht="12.75">
      <c r="A24" s="101" t="s">
        <v>119</v>
      </c>
      <c r="B24" s="97">
        <v>2430</v>
      </c>
      <c r="C24" s="97">
        <v>340</v>
      </c>
      <c r="D24" s="97">
        <v>898</v>
      </c>
      <c r="E24" s="97" t="s">
        <v>47</v>
      </c>
      <c r="F24" s="97">
        <v>3668</v>
      </c>
      <c r="G24" s="149">
        <v>13548</v>
      </c>
      <c r="H24" s="149">
        <v>32724</v>
      </c>
      <c r="I24" s="97">
        <v>44047</v>
      </c>
    </row>
    <row r="25" spans="1:9" ht="12.75">
      <c r="A25" s="101"/>
      <c r="B25" s="97"/>
      <c r="C25" s="97"/>
      <c r="D25" s="97"/>
      <c r="E25" s="97"/>
      <c r="F25" s="97"/>
      <c r="G25" s="149"/>
      <c r="H25" s="149"/>
      <c r="I25" s="97"/>
    </row>
    <row r="26" spans="1:9" ht="12.75">
      <c r="A26" s="89" t="s">
        <v>121</v>
      </c>
      <c r="B26" s="99">
        <v>11</v>
      </c>
      <c r="C26" s="148">
        <v>25</v>
      </c>
      <c r="D26" s="94" t="s">
        <v>47</v>
      </c>
      <c r="E26" s="94" t="s">
        <v>47</v>
      </c>
      <c r="F26" s="94">
        <v>36</v>
      </c>
      <c r="G26" s="99">
        <v>14000</v>
      </c>
      <c r="H26" s="148">
        <v>30000</v>
      </c>
      <c r="I26" s="148">
        <v>904</v>
      </c>
    </row>
    <row r="27" spans="1:9" ht="12.75">
      <c r="A27" s="89" t="s">
        <v>122</v>
      </c>
      <c r="B27" s="94">
        <v>995</v>
      </c>
      <c r="C27" s="94" t="s">
        <v>47</v>
      </c>
      <c r="D27" s="94" t="s">
        <v>47</v>
      </c>
      <c r="E27" s="94" t="s">
        <v>47</v>
      </c>
      <c r="F27" s="94">
        <v>995</v>
      </c>
      <c r="G27" s="148">
        <v>22000</v>
      </c>
      <c r="H27" s="148" t="s">
        <v>47</v>
      </c>
      <c r="I27" s="94">
        <v>21890</v>
      </c>
    </row>
    <row r="28" spans="1:9" ht="12.75">
      <c r="A28" s="89" t="s">
        <v>123</v>
      </c>
      <c r="B28" s="148">
        <v>20</v>
      </c>
      <c r="C28" s="148">
        <v>1</v>
      </c>
      <c r="D28" s="94" t="s">
        <v>47</v>
      </c>
      <c r="E28" s="94" t="s">
        <v>47</v>
      </c>
      <c r="F28" s="94">
        <v>21</v>
      </c>
      <c r="G28" s="148">
        <v>12000</v>
      </c>
      <c r="H28" s="148">
        <v>36000</v>
      </c>
      <c r="I28" s="148">
        <v>276</v>
      </c>
    </row>
    <row r="29" spans="1:9" ht="12.75">
      <c r="A29" s="89" t="s">
        <v>124</v>
      </c>
      <c r="B29" s="148">
        <v>979</v>
      </c>
      <c r="C29" s="148">
        <v>25</v>
      </c>
      <c r="D29" s="94" t="s">
        <v>47</v>
      </c>
      <c r="E29" s="94" t="s">
        <v>47</v>
      </c>
      <c r="F29" s="94">
        <v>1004</v>
      </c>
      <c r="G29" s="148">
        <v>9000</v>
      </c>
      <c r="H29" s="148">
        <v>12000</v>
      </c>
      <c r="I29" s="148">
        <v>9111</v>
      </c>
    </row>
    <row r="30" spans="1:9" ht="12.75">
      <c r="A30" s="89" t="s">
        <v>126</v>
      </c>
      <c r="B30" s="148">
        <v>5</v>
      </c>
      <c r="C30" s="148" t="s">
        <v>47</v>
      </c>
      <c r="D30" s="94" t="s">
        <v>47</v>
      </c>
      <c r="E30" s="94" t="s">
        <v>47</v>
      </c>
      <c r="F30" s="94">
        <v>5</v>
      </c>
      <c r="G30" s="148">
        <v>10000</v>
      </c>
      <c r="H30" s="148" t="s">
        <v>47</v>
      </c>
      <c r="I30" s="148">
        <v>50</v>
      </c>
    </row>
    <row r="31" spans="1:9" ht="12.75">
      <c r="A31" s="89" t="s">
        <v>127</v>
      </c>
      <c r="B31" s="148">
        <v>564</v>
      </c>
      <c r="C31" s="148">
        <v>16</v>
      </c>
      <c r="D31" s="94" t="s">
        <v>47</v>
      </c>
      <c r="E31" s="94" t="s">
        <v>47</v>
      </c>
      <c r="F31" s="94">
        <v>580</v>
      </c>
      <c r="G31" s="148">
        <v>3500</v>
      </c>
      <c r="H31" s="148">
        <v>4500</v>
      </c>
      <c r="I31" s="148">
        <v>2046</v>
      </c>
    </row>
    <row r="32" spans="1:9" ht="12.75">
      <c r="A32" s="89" t="s">
        <v>128</v>
      </c>
      <c r="B32" s="148">
        <v>45</v>
      </c>
      <c r="C32" s="148" t="s">
        <v>47</v>
      </c>
      <c r="D32" s="148" t="s">
        <v>47</v>
      </c>
      <c r="E32" s="94" t="s">
        <v>47</v>
      </c>
      <c r="F32" s="94">
        <v>45</v>
      </c>
      <c r="G32" s="148">
        <v>14000</v>
      </c>
      <c r="H32" s="148" t="s">
        <v>47</v>
      </c>
      <c r="I32" s="148">
        <v>630</v>
      </c>
    </row>
    <row r="33" spans="1:9" ht="12.75">
      <c r="A33" s="89" t="s">
        <v>129</v>
      </c>
      <c r="B33" s="148">
        <v>28</v>
      </c>
      <c r="C33" s="148" t="s">
        <v>47</v>
      </c>
      <c r="D33" s="148" t="s">
        <v>47</v>
      </c>
      <c r="E33" s="94" t="s">
        <v>47</v>
      </c>
      <c r="F33" s="94">
        <v>28</v>
      </c>
      <c r="G33" s="148">
        <v>15000</v>
      </c>
      <c r="H33" s="148" t="s">
        <v>47</v>
      </c>
      <c r="I33" s="148">
        <v>420</v>
      </c>
    </row>
    <row r="34" spans="1:9" ht="12.75">
      <c r="A34" s="101" t="s">
        <v>194</v>
      </c>
      <c r="B34" s="97">
        <v>2647</v>
      </c>
      <c r="C34" s="97">
        <v>67</v>
      </c>
      <c r="D34" s="97" t="s">
        <v>47</v>
      </c>
      <c r="E34" s="97" t="s">
        <v>47</v>
      </c>
      <c r="F34" s="97">
        <v>2714</v>
      </c>
      <c r="G34" s="149">
        <v>12909</v>
      </c>
      <c r="H34" s="149">
        <v>17284</v>
      </c>
      <c r="I34" s="97">
        <v>35327</v>
      </c>
    </row>
    <row r="35" spans="1:9" ht="12.75">
      <c r="A35" s="101"/>
      <c r="B35" s="97"/>
      <c r="C35" s="97"/>
      <c r="D35" s="97"/>
      <c r="E35" s="97"/>
      <c r="F35" s="97"/>
      <c r="G35" s="149"/>
      <c r="H35" s="149"/>
      <c r="I35" s="97"/>
    </row>
    <row r="36" spans="1:9" ht="12.75">
      <c r="A36" s="89" t="s">
        <v>133</v>
      </c>
      <c r="B36" s="94">
        <v>194</v>
      </c>
      <c r="C36" s="94">
        <v>62</v>
      </c>
      <c r="D36" s="94" t="s">
        <v>47</v>
      </c>
      <c r="E36" s="94" t="s">
        <v>47</v>
      </c>
      <c r="F36" s="94">
        <v>256</v>
      </c>
      <c r="G36" s="148">
        <v>5800</v>
      </c>
      <c r="H36" s="148">
        <v>24000</v>
      </c>
      <c r="I36" s="94">
        <v>2613</v>
      </c>
    </row>
    <row r="37" spans="1:9" ht="12.75" customHeight="1">
      <c r="A37" s="89" t="s">
        <v>134</v>
      </c>
      <c r="B37" s="94">
        <v>300</v>
      </c>
      <c r="C37" s="94">
        <v>2</v>
      </c>
      <c r="D37" s="94" t="s">
        <v>47</v>
      </c>
      <c r="E37" s="94" t="s">
        <v>47</v>
      </c>
      <c r="F37" s="94">
        <v>302</v>
      </c>
      <c r="G37" s="148">
        <v>7000</v>
      </c>
      <c r="H37" s="148">
        <v>28000</v>
      </c>
      <c r="I37" s="94">
        <v>2156</v>
      </c>
    </row>
    <row r="38" spans="1:9" ht="12.75">
      <c r="A38" s="101" t="s">
        <v>136</v>
      </c>
      <c r="B38" s="97">
        <v>494</v>
      </c>
      <c r="C38" s="97">
        <v>64</v>
      </c>
      <c r="D38" s="97" t="s">
        <v>47</v>
      </c>
      <c r="E38" s="97" t="s">
        <v>47</v>
      </c>
      <c r="F38" s="97">
        <v>558</v>
      </c>
      <c r="G38" s="149">
        <v>6529</v>
      </c>
      <c r="H38" s="149">
        <v>24125</v>
      </c>
      <c r="I38" s="97">
        <v>4769</v>
      </c>
    </row>
    <row r="39" spans="1:9" ht="12.75">
      <c r="A39" s="89"/>
      <c r="B39" s="94"/>
      <c r="C39" s="94"/>
      <c r="D39" s="94"/>
      <c r="E39" s="94"/>
      <c r="F39" s="94"/>
      <c r="G39" s="148"/>
      <c r="H39" s="148"/>
      <c r="I39" s="94"/>
    </row>
    <row r="40" spans="1:9" ht="12.75">
      <c r="A40" s="89" t="s">
        <v>138</v>
      </c>
      <c r="B40" s="150">
        <v>457</v>
      </c>
      <c r="C40" s="150">
        <v>3</v>
      </c>
      <c r="D40" s="94" t="s">
        <v>47</v>
      </c>
      <c r="E40" s="94" t="s">
        <v>47</v>
      </c>
      <c r="F40" s="94">
        <v>460</v>
      </c>
      <c r="G40" s="150">
        <v>10100</v>
      </c>
      <c r="H40" s="150">
        <v>22500</v>
      </c>
      <c r="I40" s="148">
        <v>4683</v>
      </c>
    </row>
    <row r="41" spans="1:9" ht="12.75">
      <c r="A41" s="89" t="s">
        <v>139</v>
      </c>
      <c r="B41" s="150">
        <v>650</v>
      </c>
      <c r="C41" s="150" t="s">
        <v>47</v>
      </c>
      <c r="D41" s="94" t="s">
        <v>47</v>
      </c>
      <c r="E41" s="94" t="s">
        <v>47</v>
      </c>
      <c r="F41" s="94">
        <v>650</v>
      </c>
      <c r="G41" s="150">
        <v>7500</v>
      </c>
      <c r="H41" s="150" t="s">
        <v>47</v>
      </c>
      <c r="I41" s="148">
        <v>4875</v>
      </c>
    </row>
    <row r="42" spans="1:9" ht="12.75">
      <c r="A42" s="101" t="s">
        <v>140</v>
      </c>
      <c r="B42" s="97">
        <v>1107</v>
      </c>
      <c r="C42" s="97">
        <v>3</v>
      </c>
      <c r="D42" s="97" t="s">
        <v>47</v>
      </c>
      <c r="E42" s="97" t="s">
        <v>47</v>
      </c>
      <c r="F42" s="97">
        <v>1110</v>
      </c>
      <c r="G42" s="149">
        <v>8573</v>
      </c>
      <c r="H42" s="149">
        <v>22500</v>
      </c>
      <c r="I42" s="97">
        <v>9558</v>
      </c>
    </row>
    <row r="43" spans="1:9" ht="12.75">
      <c r="A43" s="101"/>
      <c r="B43" s="97"/>
      <c r="C43" s="97"/>
      <c r="D43" s="97"/>
      <c r="E43" s="97"/>
      <c r="F43" s="97"/>
      <c r="G43" s="149"/>
      <c r="H43" s="149"/>
      <c r="I43" s="97"/>
    </row>
    <row r="44" spans="1:9" ht="12.75">
      <c r="A44" s="89" t="s">
        <v>147</v>
      </c>
      <c r="B44" s="148" t="s">
        <v>47</v>
      </c>
      <c r="C44" s="148">
        <v>30</v>
      </c>
      <c r="D44" s="94" t="s">
        <v>47</v>
      </c>
      <c r="E44" s="94" t="s">
        <v>47</v>
      </c>
      <c r="F44" s="94">
        <v>30</v>
      </c>
      <c r="G44" s="148" t="s">
        <v>47</v>
      </c>
      <c r="H44" s="148">
        <v>15000</v>
      </c>
      <c r="I44" s="148">
        <v>450</v>
      </c>
    </row>
    <row r="45" spans="1:9" ht="12.75">
      <c r="A45" s="89" t="s">
        <v>150</v>
      </c>
      <c r="B45" s="94" t="s">
        <v>47</v>
      </c>
      <c r="C45" s="94">
        <v>1</v>
      </c>
      <c r="D45" s="94" t="s">
        <v>47</v>
      </c>
      <c r="E45" s="94" t="s">
        <v>47</v>
      </c>
      <c r="F45" s="94">
        <v>1</v>
      </c>
      <c r="G45" s="148" t="s">
        <v>47</v>
      </c>
      <c r="H45" s="148">
        <v>14000</v>
      </c>
      <c r="I45" s="94">
        <v>14</v>
      </c>
    </row>
    <row r="46" spans="1:9" ht="12.75">
      <c r="A46" s="89" t="s">
        <v>152</v>
      </c>
      <c r="B46" s="148">
        <v>14</v>
      </c>
      <c r="C46" s="148" t="s">
        <v>47</v>
      </c>
      <c r="D46" s="94" t="s">
        <v>47</v>
      </c>
      <c r="E46" s="94" t="s">
        <v>47</v>
      </c>
      <c r="F46" s="94">
        <v>14</v>
      </c>
      <c r="G46" s="148">
        <v>15750</v>
      </c>
      <c r="H46" s="148" t="s">
        <v>47</v>
      </c>
      <c r="I46" s="148">
        <v>221</v>
      </c>
    </row>
    <row r="47" spans="1:9" ht="12.75">
      <c r="A47" s="101" t="s">
        <v>195</v>
      </c>
      <c r="B47" s="97">
        <v>14</v>
      </c>
      <c r="C47" s="97">
        <v>31</v>
      </c>
      <c r="D47" s="97" t="s">
        <v>47</v>
      </c>
      <c r="E47" s="97" t="s">
        <v>47</v>
      </c>
      <c r="F47" s="97">
        <v>45</v>
      </c>
      <c r="G47" s="149">
        <v>15750</v>
      </c>
      <c r="H47" s="149">
        <v>14968</v>
      </c>
      <c r="I47" s="97">
        <v>685</v>
      </c>
    </row>
    <row r="48" spans="1:9" ht="12.75">
      <c r="A48" s="89"/>
      <c r="B48" s="94"/>
      <c r="C48" s="94"/>
      <c r="D48" s="94"/>
      <c r="E48" s="94"/>
      <c r="F48" s="94"/>
      <c r="G48" s="148"/>
      <c r="H48" s="148"/>
      <c r="I48" s="94"/>
    </row>
    <row r="49" spans="1:10" s="98" customFormat="1" ht="13.5" thickBot="1">
      <c r="A49" s="102" t="s">
        <v>156</v>
      </c>
      <c r="B49" s="103">
        <v>9117</v>
      </c>
      <c r="C49" s="103">
        <v>567</v>
      </c>
      <c r="D49" s="103">
        <v>2298</v>
      </c>
      <c r="E49" s="103">
        <v>66</v>
      </c>
      <c r="F49" s="103">
        <v>12048</v>
      </c>
      <c r="G49" s="153">
        <v>12784</v>
      </c>
      <c r="H49" s="153">
        <v>28428</v>
      </c>
      <c r="I49" s="103">
        <v>132675</v>
      </c>
      <c r="J49" s="101"/>
    </row>
    <row r="51" ht="12.75">
      <c r="C51" s="95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77">
    <pageSetUpPr fitToPage="1"/>
  </sheetPr>
  <dimension ref="A1:H2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86" customWidth="1"/>
    <col min="2" max="7" width="12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7" t="s">
        <v>173</v>
      </c>
      <c r="B3" s="207"/>
      <c r="C3" s="207"/>
      <c r="D3" s="207"/>
      <c r="E3" s="207"/>
      <c r="F3" s="207"/>
      <c r="G3" s="207"/>
    </row>
    <row r="4" spans="1:7" s="84" customFormat="1" ht="15">
      <c r="A4" s="144"/>
      <c r="B4" s="145"/>
      <c r="C4" s="145"/>
      <c r="D4" s="145"/>
      <c r="E4" s="145"/>
      <c r="F4" s="146"/>
      <c r="G4" s="146"/>
    </row>
    <row r="5" spans="1:7" ht="12.75">
      <c r="A5" s="161" t="s">
        <v>90</v>
      </c>
      <c r="B5" s="196" t="s">
        <v>158</v>
      </c>
      <c r="C5" s="198"/>
      <c r="D5" s="197"/>
      <c r="E5" s="196" t="s">
        <v>159</v>
      </c>
      <c r="F5" s="198"/>
      <c r="G5" s="198"/>
    </row>
    <row r="6" spans="1:7" ht="12.75">
      <c r="A6" s="87" t="s">
        <v>92</v>
      </c>
      <c r="B6" s="201" t="s">
        <v>41</v>
      </c>
      <c r="C6" s="202"/>
      <c r="D6" s="187" t="s">
        <v>45</v>
      </c>
      <c r="E6" s="196" t="s">
        <v>160</v>
      </c>
      <c r="F6" s="197"/>
      <c r="G6" s="91" t="s">
        <v>161</v>
      </c>
    </row>
    <row r="7" spans="1:7" ht="13.5" thickBot="1">
      <c r="A7" s="134"/>
      <c r="B7" s="135" t="s">
        <v>43</v>
      </c>
      <c r="C7" s="135" t="s">
        <v>44</v>
      </c>
      <c r="D7" s="188"/>
      <c r="E7" s="135" t="s">
        <v>43</v>
      </c>
      <c r="F7" s="147" t="s">
        <v>44</v>
      </c>
      <c r="G7" s="135" t="s">
        <v>162</v>
      </c>
    </row>
    <row r="8" spans="1:7" ht="12.75">
      <c r="A8" s="89" t="s">
        <v>117</v>
      </c>
      <c r="B8" s="150">
        <v>3</v>
      </c>
      <c r="C8" s="150" t="s">
        <v>47</v>
      </c>
      <c r="D8" s="94">
        <v>3</v>
      </c>
      <c r="E8" s="150">
        <v>15000</v>
      </c>
      <c r="F8" s="150" t="s">
        <v>47</v>
      </c>
      <c r="G8" s="148">
        <v>45</v>
      </c>
    </row>
    <row r="9" spans="1:7" ht="12.75">
      <c r="A9" s="101" t="s">
        <v>119</v>
      </c>
      <c r="B9" s="97">
        <v>3</v>
      </c>
      <c r="C9" s="97" t="s">
        <v>47</v>
      </c>
      <c r="D9" s="97">
        <v>3</v>
      </c>
      <c r="E9" s="149">
        <v>15000</v>
      </c>
      <c r="F9" s="149" t="s">
        <v>47</v>
      </c>
      <c r="G9" s="97">
        <v>45</v>
      </c>
    </row>
    <row r="10" spans="1:7" ht="12.75">
      <c r="A10" s="101"/>
      <c r="B10" s="97"/>
      <c r="C10" s="97"/>
      <c r="D10" s="97"/>
      <c r="E10" s="149"/>
      <c r="F10" s="149"/>
      <c r="G10" s="97"/>
    </row>
    <row r="11" spans="1:7" s="98" customFormat="1" ht="12.75">
      <c r="A11" s="101" t="s">
        <v>120</v>
      </c>
      <c r="B11" s="149">
        <v>2000</v>
      </c>
      <c r="C11" s="149" t="s">
        <v>47</v>
      </c>
      <c r="D11" s="97">
        <v>2000</v>
      </c>
      <c r="E11" s="149">
        <v>32500</v>
      </c>
      <c r="F11" s="149" t="s">
        <v>47</v>
      </c>
      <c r="G11" s="149">
        <v>65000</v>
      </c>
    </row>
    <row r="12" spans="1:7" ht="12.75">
      <c r="A12" s="89"/>
      <c r="B12" s="94"/>
      <c r="C12" s="94"/>
      <c r="D12" s="94"/>
      <c r="E12" s="148"/>
      <c r="F12" s="148"/>
      <c r="G12" s="94"/>
    </row>
    <row r="13" spans="1:7" ht="12.75">
      <c r="A13" s="89" t="s">
        <v>128</v>
      </c>
      <c r="B13" s="148">
        <v>41</v>
      </c>
      <c r="C13" s="148" t="s">
        <v>47</v>
      </c>
      <c r="D13" s="94">
        <v>41</v>
      </c>
      <c r="E13" s="148">
        <v>20000</v>
      </c>
      <c r="F13" s="148" t="s">
        <v>47</v>
      </c>
      <c r="G13" s="148">
        <v>820</v>
      </c>
    </row>
    <row r="14" spans="1:7" ht="12.75">
      <c r="A14" s="101" t="s">
        <v>194</v>
      </c>
      <c r="B14" s="97">
        <v>41</v>
      </c>
      <c r="C14" s="97" t="s">
        <v>47</v>
      </c>
      <c r="D14" s="97">
        <v>41</v>
      </c>
      <c r="E14" s="149">
        <v>20000</v>
      </c>
      <c r="F14" s="149" t="s">
        <v>47</v>
      </c>
      <c r="G14" s="97">
        <v>820</v>
      </c>
    </row>
    <row r="15" spans="1:7" ht="12.75">
      <c r="A15" s="101"/>
      <c r="B15" s="97"/>
      <c r="C15" s="97"/>
      <c r="D15" s="97"/>
      <c r="E15" s="149"/>
      <c r="F15" s="149"/>
      <c r="G15" s="97"/>
    </row>
    <row r="16" spans="1:7" s="98" customFormat="1" ht="12.75">
      <c r="A16" s="101" t="s">
        <v>130</v>
      </c>
      <c r="B16" s="149">
        <v>6</v>
      </c>
      <c r="C16" s="149" t="s">
        <v>47</v>
      </c>
      <c r="D16" s="97">
        <v>6</v>
      </c>
      <c r="E16" s="149">
        <v>8000</v>
      </c>
      <c r="F16" s="149" t="s">
        <v>47</v>
      </c>
      <c r="G16" s="149">
        <v>48</v>
      </c>
    </row>
    <row r="17" spans="1:7" ht="12.75">
      <c r="A17" s="89"/>
      <c r="B17" s="94"/>
      <c r="C17" s="94"/>
      <c r="D17" s="94"/>
      <c r="E17" s="148"/>
      <c r="F17" s="148"/>
      <c r="G17" s="94"/>
    </row>
    <row r="18" spans="1:7" ht="12.75" customHeight="1">
      <c r="A18" s="89" t="s">
        <v>135</v>
      </c>
      <c r="B18" s="94" t="s">
        <v>47</v>
      </c>
      <c r="C18" s="94">
        <v>14</v>
      </c>
      <c r="D18" s="94">
        <v>14</v>
      </c>
      <c r="E18" s="148" t="s">
        <v>47</v>
      </c>
      <c r="F18" s="148">
        <v>40000</v>
      </c>
      <c r="G18" s="94">
        <v>560</v>
      </c>
    </row>
    <row r="19" spans="1:7" ht="12.75">
      <c r="A19" s="101" t="s">
        <v>136</v>
      </c>
      <c r="B19" s="97" t="s">
        <v>47</v>
      </c>
      <c r="C19" s="97">
        <v>14</v>
      </c>
      <c r="D19" s="97">
        <v>14</v>
      </c>
      <c r="E19" s="149" t="s">
        <v>47</v>
      </c>
      <c r="F19" s="149">
        <v>40000</v>
      </c>
      <c r="G19" s="97">
        <v>560</v>
      </c>
    </row>
    <row r="20" spans="1:7" ht="12.75">
      <c r="A20" s="89"/>
      <c r="B20" s="94"/>
      <c r="C20" s="94"/>
      <c r="D20" s="94"/>
      <c r="E20" s="148"/>
      <c r="F20" s="148"/>
      <c r="G20" s="94"/>
    </row>
    <row r="21" spans="1:7" ht="12.75">
      <c r="A21" s="89" t="s">
        <v>146</v>
      </c>
      <c r="B21" s="99">
        <v>11</v>
      </c>
      <c r="C21" s="94" t="s">
        <v>47</v>
      </c>
      <c r="D21" s="94">
        <v>11</v>
      </c>
      <c r="E21" s="94" t="s">
        <v>47</v>
      </c>
      <c r="F21" s="148" t="s">
        <v>47</v>
      </c>
      <c r="G21" s="94" t="s">
        <v>47</v>
      </c>
    </row>
    <row r="22" spans="1:7" ht="12.75">
      <c r="A22" s="89" t="s">
        <v>150</v>
      </c>
      <c r="B22" s="94" t="s">
        <v>47</v>
      </c>
      <c r="C22" s="94">
        <v>5</v>
      </c>
      <c r="D22" s="94">
        <v>5</v>
      </c>
      <c r="E22" s="148" t="s">
        <v>47</v>
      </c>
      <c r="F22" s="148">
        <v>13000</v>
      </c>
      <c r="G22" s="94">
        <v>65</v>
      </c>
    </row>
    <row r="23" spans="1:7" ht="12.75">
      <c r="A23" s="101" t="s">
        <v>195</v>
      </c>
      <c r="B23" s="97">
        <v>11</v>
      </c>
      <c r="C23" s="97">
        <v>5</v>
      </c>
      <c r="D23" s="97">
        <v>16</v>
      </c>
      <c r="E23" s="149" t="s">
        <v>47</v>
      </c>
      <c r="F23" s="149">
        <v>13000</v>
      </c>
      <c r="G23" s="97">
        <v>65</v>
      </c>
    </row>
    <row r="24" spans="1:7" ht="12.75">
      <c r="A24" s="89"/>
      <c r="B24" s="94"/>
      <c r="C24" s="94"/>
      <c r="D24" s="94"/>
      <c r="E24" s="148"/>
      <c r="F24" s="148"/>
      <c r="G24" s="94"/>
    </row>
    <row r="25" spans="1:8" s="98" customFormat="1" ht="13.5" thickBot="1">
      <c r="A25" s="102" t="s">
        <v>156</v>
      </c>
      <c r="B25" s="103">
        <v>2061</v>
      </c>
      <c r="C25" s="103">
        <v>19</v>
      </c>
      <c r="D25" s="103">
        <v>2080</v>
      </c>
      <c r="E25" s="153">
        <v>31981</v>
      </c>
      <c r="F25" s="153">
        <v>32895</v>
      </c>
      <c r="G25" s="103">
        <v>66538</v>
      </c>
      <c r="H25" s="101"/>
    </row>
  </sheetData>
  <mergeCells count="7">
    <mergeCell ref="B6:C6"/>
    <mergeCell ref="D6:D7"/>
    <mergeCell ref="E6:F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83">
    <pageSetUpPr fitToPage="1"/>
  </sheetPr>
  <dimension ref="A1:I5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6" customWidth="1"/>
    <col min="2" max="7" width="14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7" t="s">
        <v>174</v>
      </c>
      <c r="B3" s="207"/>
      <c r="C3" s="207"/>
      <c r="D3" s="207"/>
      <c r="E3" s="207"/>
      <c r="F3" s="207"/>
      <c r="G3" s="207"/>
    </row>
    <row r="4" spans="1:7" s="84" customFormat="1" ht="15">
      <c r="A4" s="144"/>
      <c r="B4" s="145"/>
      <c r="C4" s="145"/>
      <c r="D4" s="145"/>
      <c r="E4" s="145"/>
      <c r="F4" s="145"/>
      <c r="G4" s="145"/>
    </row>
    <row r="5" spans="1:7" ht="12.75">
      <c r="A5" s="161" t="s">
        <v>90</v>
      </c>
      <c r="B5" s="191"/>
      <c r="C5" s="161" t="s">
        <v>6</v>
      </c>
      <c r="D5" s="192"/>
      <c r="E5" s="199" t="s">
        <v>15</v>
      </c>
      <c r="F5" s="200"/>
      <c r="G5" s="91" t="s">
        <v>7</v>
      </c>
    </row>
    <row r="6" spans="1:7" ht="12.75">
      <c r="A6" s="87" t="s">
        <v>92</v>
      </c>
      <c r="B6" s="154"/>
      <c r="C6" s="155" t="s">
        <v>164</v>
      </c>
      <c r="D6" s="156" t="s">
        <v>165</v>
      </c>
      <c r="E6" s="201" t="s">
        <v>72</v>
      </c>
      <c r="F6" s="202"/>
      <c r="G6" s="90" t="s">
        <v>16</v>
      </c>
    </row>
    <row r="7" spans="1:7" ht="13.5" thickBot="1">
      <c r="A7" s="134"/>
      <c r="B7" s="135" t="s">
        <v>43</v>
      </c>
      <c r="C7" s="135" t="s">
        <v>44</v>
      </c>
      <c r="D7" s="157" t="s">
        <v>45</v>
      </c>
      <c r="E7" s="135" t="s">
        <v>43</v>
      </c>
      <c r="F7" s="135" t="s">
        <v>44</v>
      </c>
      <c r="G7" s="135" t="s">
        <v>86</v>
      </c>
    </row>
    <row r="8" spans="1:7" ht="12.75">
      <c r="A8" s="89" t="s">
        <v>106</v>
      </c>
      <c r="B8" s="148">
        <v>10</v>
      </c>
      <c r="C8" s="148" t="s">
        <v>47</v>
      </c>
      <c r="D8" s="94">
        <v>10</v>
      </c>
      <c r="E8" s="148">
        <v>17500</v>
      </c>
      <c r="F8" s="148" t="s">
        <v>47</v>
      </c>
      <c r="G8" s="148">
        <v>175</v>
      </c>
    </row>
    <row r="9" spans="1:7" ht="12.75">
      <c r="A9" s="89" t="s">
        <v>108</v>
      </c>
      <c r="B9" s="148">
        <v>5</v>
      </c>
      <c r="C9" s="94" t="s">
        <v>47</v>
      </c>
      <c r="D9" s="94">
        <v>5</v>
      </c>
      <c r="E9" s="148">
        <v>17500</v>
      </c>
      <c r="F9" s="94" t="s">
        <v>47</v>
      </c>
      <c r="G9" s="148">
        <v>88</v>
      </c>
    </row>
    <row r="10" spans="1:7" ht="12.75">
      <c r="A10" s="101" t="s">
        <v>192</v>
      </c>
      <c r="B10" s="97">
        <v>15</v>
      </c>
      <c r="C10" s="97" t="s">
        <v>47</v>
      </c>
      <c r="D10" s="97">
        <v>15</v>
      </c>
      <c r="E10" s="149">
        <v>17500</v>
      </c>
      <c r="F10" s="149" t="s">
        <v>47</v>
      </c>
      <c r="G10" s="97">
        <v>263</v>
      </c>
    </row>
    <row r="11" spans="1:7" ht="12.75">
      <c r="A11" s="101"/>
      <c r="B11" s="97"/>
      <c r="C11" s="97"/>
      <c r="D11" s="97"/>
      <c r="E11" s="149"/>
      <c r="F11" s="149"/>
      <c r="G11" s="97"/>
    </row>
    <row r="12" spans="1:7" ht="12.75">
      <c r="A12" s="101" t="s">
        <v>109</v>
      </c>
      <c r="B12" s="149">
        <v>174</v>
      </c>
      <c r="C12" s="149">
        <v>18</v>
      </c>
      <c r="D12" s="97">
        <v>192</v>
      </c>
      <c r="E12" s="149">
        <v>11800</v>
      </c>
      <c r="F12" s="149">
        <v>33500</v>
      </c>
      <c r="G12" s="149">
        <v>2656</v>
      </c>
    </row>
    <row r="13" spans="1:7" ht="12.75">
      <c r="A13" s="101"/>
      <c r="B13" s="97"/>
      <c r="C13" s="97"/>
      <c r="D13" s="97"/>
      <c r="E13" s="149"/>
      <c r="F13" s="149"/>
      <c r="G13" s="97"/>
    </row>
    <row r="14" spans="1:7" ht="12.75">
      <c r="A14" s="101" t="s">
        <v>110</v>
      </c>
      <c r="B14" s="149">
        <v>9</v>
      </c>
      <c r="C14" s="149">
        <v>6</v>
      </c>
      <c r="D14" s="97">
        <v>15</v>
      </c>
      <c r="E14" s="149">
        <v>14300</v>
      </c>
      <c r="F14" s="149">
        <v>18000</v>
      </c>
      <c r="G14" s="149">
        <v>237</v>
      </c>
    </row>
    <row r="15" spans="1:7" ht="12.75">
      <c r="A15" s="89"/>
      <c r="B15" s="94"/>
      <c r="C15" s="94"/>
      <c r="D15" s="94"/>
      <c r="E15" s="148"/>
      <c r="F15" s="148"/>
      <c r="G15" s="94"/>
    </row>
    <row r="16" spans="1:7" ht="12.75">
      <c r="A16" s="89" t="s">
        <v>115</v>
      </c>
      <c r="B16" s="150">
        <v>27</v>
      </c>
      <c r="C16" s="150" t="s">
        <v>47</v>
      </c>
      <c r="D16" s="94">
        <v>27</v>
      </c>
      <c r="E16" s="150">
        <v>13700</v>
      </c>
      <c r="F16" s="150" t="s">
        <v>47</v>
      </c>
      <c r="G16" s="150">
        <v>370</v>
      </c>
    </row>
    <row r="17" spans="1:7" ht="12.75">
      <c r="A17" s="89" t="s">
        <v>116</v>
      </c>
      <c r="B17" s="150" t="s">
        <v>47</v>
      </c>
      <c r="C17" s="150">
        <v>11</v>
      </c>
      <c r="D17" s="94">
        <v>11</v>
      </c>
      <c r="E17" s="150" t="s">
        <v>47</v>
      </c>
      <c r="F17" s="150">
        <v>35000</v>
      </c>
      <c r="G17" s="148">
        <v>385</v>
      </c>
    </row>
    <row r="18" spans="1:7" ht="12.75">
      <c r="A18" s="89" t="s">
        <v>117</v>
      </c>
      <c r="B18" s="150">
        <v>66</v>
      </c>
      <c r="C18" s="150" t="s">
        <v>47</v>
      </c>
      <c r="D18" s="94">
        <v>66</v>
      </c>
      <c r="E18" s="150">
        <v>9000</v>
      </c>
      <c r="F18" s="150" t="s">
        <v>47</v>
      </c>
      <c r="G18" s="148">
        <v>594</v>
      </c>
    </row>
    <row r="19" spans="1:7" ht="12.75">
      <c r="A19" s="101" t="s">
        <v>119</v>
      </c>
      <c r="B19" s="97">
        <v>93</v>
      </c>
      <c r="C19" s="97">
        <v>11</v>
      </c>
      <c r="D19" s="97">
        <v>104</v>
      </c>
      <c r="E19" s="149">
        <v>10365</v>
      </c>
      <c r="F19" s="149">
        <v>35000</v>
      </c>
      <c r="G19" s="97">
        <v>1349</v>
      </c>
    </row>
    <row r="20" spans="1:7" ht="12.75">
      <c r="A20" s="101"/>
      <c r="B20" s="97"/>
      <c r="C20" s="97"/>
      <c r="D20" s="97"/>
      <c r="E20" s="149"/>
      <c r="F20" s="149"/>
      <c r="G20" s="97"/>
    </row>
    <row r="21" spans="1:7" ht="12.75">
      <c r="A21" s="89" t="s">
        <v>121</v>
      </c>
      <c r="B21" s="148">
        <v>61</v>
      </c>
      <c r="C21" s="148">
        <v>3</v>
      </c>
      <c r="D21" s="94">
        <v>64</v>
      </c>
      <c r="E21" s="148">
        <v>13000</v>
      </c>
      <c r="F21" s="148">
        <v>20000</v>
      </c>
      <c r="G21" s="148">
        <v>853</v>
      </c>
    </row>
    <row r="22" spans="1:7" ht="12.75">
      <c r="A22" s="89" t="s">
        <v>122</v>
      </c>
      <c r="B22" s="94">
        <v>116</v>
      </c>
      <c r="C22" s="94">
        <v>12</v>
      </c>
      <c r="D22" s="94">
        <v>128</v>
      </c>
      <c r="E22" s="148">
        <v>17000</v>
      </c>
      <c r="F22" s="148">
        <v>24000</v>
      </c>
      <c r="G22" s="94">
        <v>2260</v>
      </c>
    </row>
    <row r="23" spans="1:7" ht="12.75">
      <c r="A23" s="89" t="s">
        <v>123</v>
      </c>
      <c r="B23" s="148">
        <v>18</v>
      </c>
      <c r="C23" s="148">
        <v>14</v>
      </c>
      <c r="D23" s="94">
        <v>32</v>
      </c>
      <c r="E23" s="148">
        <v>4000</v>
      </c>
      <c r="F23" s="148">
        <v>15000</v>
      </c>
      <c r="G23" s="148">
        <v>282</v>
      </c>
    </row>
    <row r="24" spans="1:7" ht="12.75">
      <c r="A24" s="89" t="s">
        <v>126</v>
      </c>
      <c r="B24" s="148">
        <v>52</v>
      </c>
      <c r="C24" s="148">
        <v>42</v>
      </c>
      <c r="D24" s="94">
        <v>94</v>
      </c>
      <c r="E24" s="148">
        <v>10000</v>
      </c>
      <c r="F24" s="148">
        <v>25000</v>
      </c>
      <c r="G24" s="148">
        <v>1570</v>
      </c>
    </row>
    <row r="25" spans="1:7" ht="12.75">
      <c r="A25" s="89" t="s">
        <v>127</v>
      </c>
      <c r="B25" s="99">
        <v>10</v>
      </c>
      <c r="C25" s="148" t="s">
        <v>47</v>
      </c>
      <c r="D25" s="94">
        <v>10</v>
      </c>
      <c r="E25" s="99">
        <v>1200</v>
      </c>
      <c r="F25" s="148" t="s">
        <v>47</v>
      </c>
      <c r="G25" s="148">
        <v>12</v>
      </c>
    </row>
    <row r="26" spans="1:7" ht="12.75">
      <c r="A26" s="89" t="s">
        <v>128</v>
      </c>
      <c r="B26" s="99">
        <v>17</v>
      </c>
      <c r="C26" s="148">
        <v>32</v>
      </c>
      <c r="D26" s="94">
        <v>49</v>
      </c>
      <c r="E26" s="99">
        <v>13000</v>
      </c>
      <c r="F26" s="148">
        <v>20000</v>
      </c>
      <c r="G26" s="148">
        <v>861</v>
      </c>
    </row>
    <row r="27" spans="1:7" ht="12.75">
      <c r="A27" s="101" t="s">
        <v>194</v>
      </c>
      <c r="B27" s="97">
        <v>274</v>
      </c>
      <c r="C27" s="97">
        <v>103</v>
      </c>
      <c r="D27" s="97">
        <v>377</v>
      </c>
      <c r="E27" s="149">
        <v>13102</v>
      </c>
      <c r="F27" s="149">
        <v>21825</v>
      </c>
      <c r="G27" s="97">
        <v>5838</v>
      </c>
    </row>
    <row r="28" spans="1:7" ht="12.75">
      <c r="A28" s="101"/>
      <c r="B28" s="97"/>
      <c r="C28" s="97"/>
      <c r="D28" s="97"/>
      <c r="E28" s="149"/>
      <c r="F28" s="149"/>
      <c r="G28" s="97"/>
    </row>
    <row r="29" spans="1:7" ht="12.75">
      <c r="A29" s="101" t="s">
        <v>130</v>
      </c>
      <c r="B29" s="149" t="s">
        <v>47</v>
      </c>
      <c r="C29" s="149">
        <v>6</v>
      </c>
      <c r="D29" s="97">
        <v>6</v>
      </c>
      <c r="E29" s="149" t="s">
        <v>47</v>
      </c>
      <c r="F29" s="149">
        <v>27000</v>
      </c>
      <c r="G29" s="149">
        <v>162</v>
      </c>
    </row>
    <row r="30" spans="1:7" ht="12.75">
      <c r="A30" s="89"/>
      <c r="B30" s="94"/>
      <c r="C30" s="94"/>
      <c r="D30" s="94"/>
      <c r="E30" s="148"/>
      <c r="F30" s="148"/>
      <c r="G30" s="94"/>
    </row>
    <row r="31" spans="1:9" ht="12.75">
      <c r="A31" s="89" t="s">
        <v>131</v>
      </c>
      <c r="B31" s="94">
        <v>120</v>
      </c>
      <c r="C31" s="94">
        <v>10</v>
      </c>
      <c r="D31" s="94">
        <v>130</v>
      </c>
      <c r="E31" s="148">
        <v>6000</v>
      </c>
      <c r="F31" s="148">
        <v>19000</v>
      </c>
      <c r="G31" s="94">
        <v>910</v>
      </c>
      <c r="I31" s="159"/>
    </row>
    <row r="32" spans="1:7" ht="12.75">
      <c r="A32" s="89" t="s">
        <v>133</v>
      </c>
      <c r="B32" s="94">
        <v>5</v>
      </c>
      <c r="C32" s="94">
        <v>7</v>
      </c>
      <c r="D32" s="94">
        <v>12</v>
      </c>
      <c r="E32" s="148">
        <v>5500</v>
      </c>
      <c r="F32" s="148">
        <v>18000</v>
      </c>
      <c r="G32" s="94">
        <v>154</v>
      </c>
    </row>
    <row r="33" spans="1:7" ht="12.75">
      <c r="A33" s="89" t="s">
        <v>135</v>
      </c>
      <c r="B33" s="94">
        <v>46</v>
      </c>
      <c r="C33" s="94">
        <v>59</v>
      </c>
      <c r="D33" s="94">
        <v>105</v>
      </c>
      <c r="E33" s="148">
        <v>4000</v>
      </c>
      <c r="F33" s="148">
        <v>10000</v>
      </c>
      <c r="G33" s="94">
        <v>774</v>
      </c>
    </row>
    <row r="34" spans="1:7" ht="12.75">
      <c r="A34" s="101" t="s">
        <v>136</v>
      </c>
      <c r="B34" s="97">
        <v>171</v>
      </c>
      <c r="C34" s="97">
        <v>76</v>
      </c>
      <c r="D34" s="97">
        <v>247</v>
      </c>
      <c r="E34" s="149">
        <v>5447</v>
      </c>
      <c r="F34" s="149">
        <v>11921</v>
      </c>
      <c r="G34" s="97">
        <v>1838</v>
      </c>
    </row>
    <row r="35" spans="1:7" ht="12.75">
      <c r="A35" s="89"/>
      <c r="B35" s="94"/>
      <c r="C35" s="94"/>
      <c r="D35" s="94"/>
      <c r="E35" s="148"/>
      <c r="F35" s="148"/>
      <c r="G35" s="94"/>
    </row>
    <row r="36" spans="1:7" ht="12.75">
      <c r="A36" s="89" t="s">
        <v>137</v>
      </c>
      <c r="B36" s="150">
        <v>5</v>
      </c>
      <c r="C36" s="150">
        <v>379</v>
      </c>
      <c r="D36" s="94">
        <v>384</v>
      </c>
      <c r="E36" s="150">
        <v>5000</v>
      </c>
      <c r="F36" s="150">
        <v>14000</v>
      </c>
      <c r="G36" s="148">
        <v>5331</v>
      </c>
    </row>
    <row r="37" spans="1:7" ht="12.75">
      <c r="A37" s="89" t="s">
        <v>138</v>
      </c>
      <c r="B37" s="150">
        <v>5</v>
      </c>
      <c r="C37" s="150">
        <v>8</v>
      </c>
      <c r="D37" s="94">
        <v>13</v>
      </c>
      <c r="E37" s="150">
        <v>7000</v>
      </c>
      <c r="F37" s="150">
        <v>20000</v>
      </c>
      <c r="G37" s="148">
        <v>195</v>
      </c>
    </row>
    <row r="38" spans="1:7" ht="12.75">
      <c r="A38" s="89" t="s">
        <v>139</v>
      </c>
      <c r="B38" s="99">
        <v>150</v>
      </c>
      <c r="C38" s="99">
        <v>40</v>
      </c>
      <c r="D38" s="99">
        <v>190</v>
      </c>
      <c r="E38" s="99">
        <v>5000</v>
      </c>
      <c r="F38" s="99">
        <v>27000</v>
      </c>
      <c r="G38" s="99">
        <v>1830</v>
      </c>
    </row>
    <row r="39" spans="1:7" ht="12.75">
      <c r="A39" s="101" t="s">
        <v>140</v>
      </c>
      <c r="B39" s="97">
        <v>160</v>
      </c>
      <c r="C39" s="97">
        <v>427</v>
      </c>
      <c r="D39" s="97">
        <v>587</v>
      </c>
      <c r="E39" s="149">
        <v>5063</v>
      </c>
      <c r="F39" s="149">
        <v>15330</v>
      </c>
      <c r="G39" s="97">
        <v>7356</v>
      </c>
    </row>
    <row r="40" spans="1:7" ht="12.75">
      <c r="A40" s="101"/>
      <c r="B40" s="97"/>
      <c r="C40" s="97"/>
      <c r="D40" s="97"/>
      <c r="E40" s="149"/>
      <c r="F40" s="149"/>
      <c r="G40" s="97"/>
    </row>
    <row r="41" spans="1:7" ht="12.75">
      <c r="A41" s="89" t="s">
        <v>146</v>
      </c>
      <c r="B41" s="99">
        <v>69</v>
      </c>
      <c r="C41" s="94" t="s">
        <v>47</v>
      </c>
      <c r="D41" s="94">
        <v>69</v>
      </c>
      <c r="E41" s="99">
        <v>25000</v>
      </c>
      <c r="F41" s="148" t="s">
        <v>47</v>
      </c>
      <c r="G41" s="94">
        <v>1725</v>
      </c>
    </row>
    <row r="42" spans="1:7" ht="12.75">
      <c r="A42" s="89" t="s">
        <v>147</v>
      </c>
      <c r="B42" s="148">
        <v>171</v>
      </c>
      <c r="C42" s="148">
        <v>42</v>
      </c>
      <c r="D42" s="94">
        <v>213</v>
      </c>
      <c r="E42" s="148">
        <v>10000</v>
      </c>
      <c r="F42" s="148">
        <v>20000</v>
      </c>
      <c r="G42" s="148">
        <v>2550</v>
      </c>
    </row>
    <row r="43" spans="1:7" ht="12.75">
      <c r="A43" s="89" t="s">
        <v>149</v>
      </c>
      <c r="B43" s="94">
        <v>856</v>
      </c>
      <c r="C43" s="94" t="s">
        <v>47</v>
      </c>
      <c r="D43" s="94">
        <v>856</v>
      </c>
      <c r="E43" s="148">
        <v>9000</v>
      </c>
      <c r="F43" s="148" t="s">
        <v>47</v>
      </c>
      <c r="G43" s="94">
        <v>7704</v>
      </c>
    </row>
    <row r="44" spans="1:7" ht="12.75">
      <c r="A44" s="89" t="s">
        <v>150</v>
      </c>
      <c r="B44" s="94">
        <v>10</v>
      </c>
      <c r="C44" s="94">
        <v>2</v>
      </c>
      <c r="D44" s="94">
        <v>12</v>
      </c>
      <c r="E44" s="148">
        <v>6200</v>
      </c>
      <c r="F44" s="148">
        <v>14000</v>
      </c>
      <c r="G44" s="94">
        <v>90</v>
      </c>
    </row>
    <row r="45" spans="1:7" ht="12.75">
      <c r="A45" s="89" t="s">
        <v>151</v>
      </c>
      <c r="B45" s="99">
        <v>350</v>
      </c>
      <c r="C45" s="94">
        <v>57</v>
      </c>
      <c r="D45" s="94">
        <v>407</v>
      </c>
      <c r="E45" s="99">
        <v>6000</v>
      </c>
      <c r="F45" s="148">
        <v>22000</v>
      </c>
      <c r="G45" s="94">
        <v>3354</v>
      </c>
    </row>
    <row r="46" spans="1:7" ht="12.75">
      <c r="A46" s="89" t="s">
        <v>152</v>
      </c>
      <c r="B46" s="99">
        <v>141</v>
      </c>
      <c r="C46" s="148">
        <v>61</v>
      </c>
      <c r="D46" s="94">
        <v>202</v>
      </c>
      <c r="E46" s="99">
        <v>7750</v>
      </c>
      <c r="F46" s="148">
        <v>14500</v>
      </c>
      <c r="G46" s="148">
        <v>1977</v>
      </c>
    </row>
    <row r="47" spans="1:7" ht="12.75">
      <c r="A47" s="101" t="s">
        <v>195</v>
      </c>
      <c r="B47" s="97">
        <v>1597</v>
      </c>
      <c r="C47" s="97">
        <v>162</v>
      </c>
      <c r="D47" s="97">
        <v>1759</v>
      </c>
      <c r="E47" s="149">
        <v>9013</v>
      </c>
      <c r="F47" s="149">
        <v>18559</v>
      </c>
      <c r="G47" s="97">
        <v>17400</v>
      </c>
    </row>
    <row r="48" spans="1:7" ht="12.75">
      <c r="A48" s="89"/>
      <c r="B48" s="94"/>
      <c r="C48" s="94"/>
      <c r="D48" s="94"/>
      <c r="E48" s="148"/>
      <c r="F48" s="148"/>
      <c r="G48" s="94"/>
    </row>
    <row r="49" spans="1:7" ht="12.75">
      <c r="A49" s="89" t="s">
        <v>153</v>
      </c>
      <c r="B49" s="94">
        <v>73</v>
      </c>
      <c r="C49" s="94">
        <v>8</v>
      </c>
      <c r="D49" s="94">
        <v>81</v>
      </c>
      <c r="E49" s="148">
        <v>1000</v>
      </c>
      <c r="F49" s="148">
        <v>10000</v>
      </c>
      <c r="G49" s="94">
        <v>153</v>
      </c>
    </row>
    <row r="50" spans="1:7" ht="12.75">
      <c r="A50" s="89" t="s">
        <v>154</v>
      </c>
      <c r="B50" s="148">
        <v>205</v>
      </c>
      <c r="C50" s="148">
        <v>6</v>
      </c>
      <c r="D50" s="94">
        <v>211</v>
      </c>
      <c r="E50" s="148">
        <v>4000</v>
      </c>
      <c r="F50" s="148">
        <v>20000</v>
      </c>
      <c r="G50" s="148">
        <v>940</v>
      </c>
    </row>
    <row r="51" spans="1:7" ht="12.75">
      <c r="A51" s="101" t="s">
        <v>155</v>
      </c>
      <c r="B51" s="97">
        <v>278</v>
      </c>
      <c r="C51" s="97">
        <v>14</v>
      </c>
      <c r="D51" s="97">
        <v>292</v>
      </c>
      <c r="E51" s="149">
        <v>3212</v>
      </c>
      <c r="F51" s="149">
        <v>14286</v>
      </c>
      <c r="G51" s="97">
        <v>1093</v>
      </c>
    </row>
    <row r="52" spans="1:7" ht="12.75">
      <c r="A52" s="101"/>
      <c r="B52" s="97"/>
      <c r="C52" s="97"/>
      <c r="D52" s="97"/>
      <c r="E52" s="149"/>
      <c r="F52" s="149"/>
      <c r="G52" s="97"/>
    </row>
    <row r="53" spans="1:7" ht="13.5" thickBot="1">
      <c r="A53" s="102" t="s">
        <v>156</v>
      </c>
      <c r="B53" s="103">
        <v>2771</v>
      </c>
      <c r="C53" s="103">
        <v>823</v>
      </c>
      <c r="D53" s="103">
        <v>3594</v>
      </c>
      <c r="E53" s="153">
        <v>8671</v>
      </c>
      <c r="F53" s="153">
        <v>17211</v>
      </c>
      <c r="G53" s="103">
        <v>38192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1"/>
  <dimension ref="A1:I2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2" customFormat="1" ht="18">
      <c r="A1" s="216" t="s">
        <v>0</v>
      </c>
      <c r="B1" s="216"/>
      <c r="C1" s="216"/>
      <c r="D1" s="216"/>
      <c r="E1" s="216"/>
      <c r="F1" s="216"/>
      <c r="G1" s="216"/>
      <c r="H1" s="216"/>
      <c r="I1" s="216"/>
    </row>
    <row r="2" s="3" customFormat="1" ht="14.25"/>
    <row r="3" spans="1:9" s="3" customFormat="1" ht="15">
      <c r="A3" s="217" t="s">
        <v>31</v>
      </c>
      <c r="B3" s="217"/>
      <c r="C3" s="217"/>
      <c r="D3" s="217"/>
      <c r="E3" s="217"/>
      <c r="F3" s="217"/>
      <c r="G3" s="217"/>
      <c r="H3" s="217"/>
      <c r="I3" s="217"/>
    </row>
    <row r="4" spans="1:9" s="3" customFormat="1" ht="15">
      <c r="A4" s="4"/>
      <c r="B4" s="5"/>
      <c r="C4" s="5"/>
      <c r="D4" s="5"/>
      <c r="E4" s="5"/>
      <c r="F4" s="5"/>
      <c r="G4" s="5"/>
      <c r="H4" s="5"/>
      <c r="I4" s="5"/>
    </row>
    <row r="5" spans="1:9" ht="12.75">
      <c r="A5" s="9"/>
      <c r="B5" s="184" t="s">
        <v>32</v>
      </c>
      <c r="C5" s="185"/>
      <c r="D5" s="184" t="s">
        <v>33</v>
      </c>
      <c r="E5" s="185"/>
      <c r="F5" s="184" t="s">
        <v>34</v>
      </c>
      <c r="G5" s="186"/>
      <c r="H5" s="184" t="s">
        <v>35</v>
      </c>
      <c r="I5" s="186"/>
    </row>
    <row r="6" spans="1:9" ht="12.75">
      <c r="A6" s="37" t="s">
        <v>5</v>
      </c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</row>
    <row r="7" spans="1:9" ht="13.5" thickBot="1">
      <c r="A7" s="9"/>
      <c r="B7" s="8" t="s">
        <v>8</v>
      </c>
      <c r="C7" s="8" t="s">
        <v>9</v>
      </c>
      <c r="D7" s="8" t="s">
        <v>8</v>
      </c>
      <c r="E7" s="8" t="s">
        <v>9</v>
      </c>
      <c r="F7" s="8" t="s">
        <v>8</v>
      </c>
      <c r="G7" s="8" t="s">
        <v>9</v>
      </c>
      <c r="H7" s="8" t="s">
        <v>8</v>
      </c>
      <c r="I7" s="8" t="s">
        <v>9</v>
      </c>
    </row>
    <row r="8" spans="1:9" ht="12.75">
      <c r="A8" s="10">
        <v>1985</v>
      </c>
      <c r="B8" s="11">
        <v>65.3</v>
      </c>
      <c r="C8" s="12">
        <v>1161</v>
      </c>
      <c r="D8" s="11">
        <v>16.8</v>
      </c>
      <c r="E8" s="73">
        <v>536</v>
      </c>
      <c r="F8" s="11">
        <v>16.2</v>
      </c>
      <c r="G8" s="12">
        <v>412</v>
      </c>
      <c r="H8" s="74">
        <v>5.2</v>
      </c>
      <c r="I8" s="75">
        <v>76</v>
      </c>
    </row>
    <row r="9" spans="1:9" ht="12.75">
      <c r="A9" s="13">
        <v>1986</v>
      </c>
      <c r="B9" s="14">
        <v>60.2</v>
      </c>
      <c r="C9" s="15">
        <v>1106</v>
      </c>
      <c r="D9" s="14">
        <v>15.5</v>
      </c>
      <c r="E9" s="76">
        <v>464</v>
      </c>
      <c r="F9" s="14">
        <v>15.2</v>
      </c>
      <c r="G9" s="15">
        <v>389</v>
      </c>
      <c r="H9" s="16">
        <v>5.1</v>
      </c>
      <c r="I9" s="17">
        <v>73</v>
      </c>
    </row>
    <row r="10" spans="1:9" ht="12.75">
      <c r="A10" s="13">
        <v>1987</v>
      </c>
      <c r="B10" s="14">
        <v>59</v>
      </c>
      <c r="C10" s="15">
        <v>1133</v>
      </c>
      <c r="D10" s="14">
        <v>15.2</v>
      </c>
      <c r="E10" s="76">
        <v>487</v>
      </c>
      <c r="F10" s="14">
        <v>15.6</v>
      </c>
      <c r="G10" s="15">
        <v>427</v>
      </c>
      <c r="H10" s="16">
        <v>7.5</v>
      </c>
      <c r="I10" s="17">
        <v>96</v>
      </c>
    </row>
    <row r="11" spans="1:9" ht="12.75">
      <c r="A11" s="13">
        <v>1988</v>
      </c>
      <c r="B11" s="14">
        <v>55.6</v>
      </c>
      <c r="C11" s="15">
        <v>1040</v>
      </c>
      <c r="D11" s="14">
        <v>14.5</v>
      </c>
      <c r="E11" s="76">
        <v>451</v>
      </c>
      <c r="F11" s="14">
        <v>14.5</v>
      </c>
      <c r="G11" s="15">
        <v>386</v>
      </c>
      <c r="H11" s="16">
        <v>7.5</v>
      </c>
      <c r="I11" s="17">
        <v>98</v>
      </c>
    </row>
    <row r="12" spans="1:9" ht="12.75">
      <c r="A12" s="13">
        <v>1989</v>
      </c>
      <c r="B12" s="14">
        <v>54.5</v>
      </c>
      <c r="C12" s="15">
        <v>949</v>
      </c>
      <c r="D12" s="14">
        <v>14.4</v>
      </c>
      <c r="E12" s="76">
        <v>437</v>
      </c>
      <c r="F12" s="14">
        <v>18.2</v>
      </c>
      <c r="G12" s="15">
        <v>333</v>
      </c>
      <c r="H12" s="16">
        <v>8.3</v>
      </c>
      <c r="I12" s="17">
        <v>109</v>
      </c>
    </row>
    <row r="13" spans="1:9" ht="12.75">
      <c r="A13" s="13">
        <v>1990</v>
      </c>
      <c r="B13" s="16">
        <v>52.2</v>
      </c>
      <c r="C13" s="17">
        <v>909</v>
      </c>
      <c r="D13" s="16">
        <v>12.7</v>
      </c>
      <c r="E13" s="76">
        <v>370</v>
      </c>
      <c r="F13" s="16">
        <v>12.5</v>
      </c>
      <c r="G13" s="17">
        <v>325</v>
      </c>
      <c r="H13" s="16">
        <v>7.7</v>
      </c>
      <c r="I13" s="17">
        <v>98</v>
      </c>
    </row>
    <row r="14" spans="1:9" ht="12.75">
      <c r="A14" s="13">
        <v>1991</v>
      </c>
      <c r="B14" s="16">
        <v>50.6</v>
      </c>
      <c r="C14" s="17">
        <v>873</v>
      </c>
      <c r="D14" s="16">
        <v>12.8</v>
      </c>
      <c r="E14" s="20">
        <v>395</v>
      </c>
      <c r="F14" s="16">
        <v>12.4</v>
      </c>
      <c r="G14" s="17">
        <v>318</v>
      </c>
      <c r="H14" s="16">
        <v>7</v>
      </c>
      <c r="I14" s="17">
        <v>89</v>
      </c>
    </row>
    <row r="15" spans="1:9" ht="12.75">
      <c r="A15" s="13">
        <v>1992</v>
      </c>
      <c r="B15" s="16">
        <v>41.8</v>
      </c>
      <c r="C15" s="17">
        <v>686</v>
      </c>
      <c r="D15" s="16">
        <v>10.9</v>
      </c>
      <c r="E15" s="20">
        <v>320</v>
      </c>
      <c r="F15" s="14">
        <v>12</v>
      </c>
      <c r="G15" s="17">
        <v>292</v>
      </c>
      <c r="H15" s="16">
        <v>7.6</v>
      </c>
      <c r="I15" s="17">
        <v>87</v>
      </c>
    </row>
    <row r="16" spans="1:9" ht="12.75">
      <c r="A16" s="13">
        <v>1993</v>
      </c>
      <c r="B16" s="16">
        <v>36.6</v>
      </c>
      <c r="C16" s="17">
        <v>645</v>
      </c>
      <c r="D16" s="14">
        <v>25</v>
      </c>
      <c r="E16" s="20">
        <v>326</v>
      </c>
      <c r="F16" s="16">
        <v>10.1</v>
      </c>
      <c r="G16" s="17">
        <v>261</v>
      </c>
      <c r="H16" s="16">
        <v>6.4</v>
      </c>
      <c r="I16" s="17">
        <v>78</v>
      </c>
    </row>
    <row r="17" spans="1:9" ht="12.75">
      <c r="A17" s="13">
        <v>1994</v>
      </c>
      <c r="B17" s="16">
        <v>34.1</v>
      </c>
      <c r="C17" s="17">
        <v>637</v>
      </c>
      <c r="D17" s="14">
        <v>9.8</v>
      </c>
      <c r="E17" s="20">
        <v>304</v>
      </c>
      <c r="F17" s="16">
        <v>9.8</v>
      </c>
      <c r="G17" s="17">
        <v>255</v>
      </c>
      <c r="H17" s="16">
        <v>7.5</v>
      </c>
      <c r="I17" s="17">
        <v>80</v>
      </c>
    </row>
    <row r="18" spans="1:9" ht="12.75">
      <c r="A18" s="13">
        <v>1995</v>
      </c>
      <c r="B18" s="16">
        <v>32.6</v>
      </c>
      <c r="C18" s="17">
        <v>600</v>
      </c>
      <c r="D18" s="16">
        <v>7.9</v>
      </c>
      <c r="E18" s="17">
        <v>244</v>
      </c>
      <c r="F18" s="14">
        <v>9</v>
      </c>
      <c r="G18" s="17">
        <v>227</v>
      </c>
      <c r="H18" s="14">
        <v>6.2</v>
      </c>
      <c r="I18" s="17">
        <v>51</v>
      </c>
    </row>
    <row r="19" spans="1:9" ht="12.75">
      <c r="A19" s="18">
        <v>1996</v>
      </c>
      <c r="B19" s="19">
        <v>29.8</v>
      </c>
      <c r="C19" s="20">
        <v>586</v>
      </c>
      <c r="D19" s="19">
        <v>6.2</v>
      </c>
      <c r="E19" s="20">
        <v>219</v>
      </c>
      <c r="F19" s="19">
        <v>11.2</v>
      </c>
      <c r="G19" s="20">
        <v>294</v>
      </c>
      <c r="H19" s="19">
        <v>6.6</v>
      </c>
      <c r="I19" s="17">
        <v>78</v>
      </c>
    </row>
    <row r="20" spans="1:9" ht="12.75">
      <c r="A20" s="18">
        <v>1997</v>
      </c>
      <c r="B20" s="19">
        <v>20.2</v>
      </c>
      <c r="C20" s="20">
        <v>397</v>
      </c>
      <c r="D20" s="19">
        <v>4.7</v>
      </c>
      <c r="E20" s="20">
        <v>165</v>
      </c>
      <c r="F20" s="19">
        <v>9.7</v>
      </c>
      <c r="G20" s="20">
        <v>261</v>
      </c>
      <c r="H20" s="19">
        <v>6.6</v>
      </c>
      <c r="I20" s="17">
        <v>91</v>
      </c>
    </row>
    <row r="21" spans="1:9" ht="12.75">
      <c r="A21" s="18">
        <v>1998</v>
      </c>
      <c r="B21" s="19">
        <v>12.1</v>
      </c>
      <c r="C21" s="20">
        <v>338</v>
      </c>
      <c r="D21" s="19">
        <v>3.7</v>
      </c>
      <c r="E21" s="20">
        <v>156</v>
      </c>
      <c r="F21" s="19">
        <v>5.2</v>
      </c>
      <c r="G21" s="20">
        <v>125</v>
      </c>
      <c r="H21" s="19">
        <v>11</v>
      </c>
      <c r="I21" s="17">
        <v>147</v>
      </c>
    </row>
    <row r="22" spans="1:9" ht="12.75">
      <c r="A22" s="18">
        <v>1999</v>
      </c>
      <c r="B22" s="19">
        <v>6.3</v>
      </c>
      <c r="C22" s="20">
        <v>150</v>
      </c>
      <c r="D22" s="19">
        <v>3.7</v>
      </c>
      <c r="E22" s="20">
        <v>145</v>
      </c>
      <c r="F22" s="19">
        <v>6</v>
      </c>
      <c r="G22" s="20">
        <v>130</v>
      </c>
      <c r="H22" s="19">
        <v>31.7</v>
      </c>
      <c r="I22" s="17">
        <v>347.7</v>
      </c>
    </row>
    <row r="23" spans="1:9" ht="12.75">
      <c r="A23" s="18">
        <v>2000</v>
      </c>
      <c r="B23" s="19">
        <v>6</v>
      </c>
      <c r="C23" s="20">
        <v>158</v>
      </c>
      <c r="D23" s="19">
        <v>3.4</v>
      </c>
      <c r="E23" s="20">
        <v>139.2</v>
      </c>
      <c r="F23" s="19">
        <v>6.9</v>
      </c>
      <c r="G23" s="20">
        <v>159.2</v>
      </c>
      <c r="H23" s="182">
        <v>41.3</v>
      </c>
      <c r="I23" s="183">
        <v>412</v>
      </c>
    </row>
    <row r="24" spans="1:9" ht="13.5" thickBot="1">
      <c r="A24" s="33">
        <v>2001</v>
      </c>
      <c r="B24" s="43">
        <v>5.228</v>
      </c>
      <c r="C24" s="44">
        <v>142.755</v>
      </c>
      <c r="D24" s="43">
        <v>2.541</v>
      </c>
      <c r="E24" s="44">
        <v>112.975</v>
      </c>
      <c r="F24" s="43">
        <v>6.695</v>
      </c>
      <c r="G24" s="44">
        <v>158.066</v>
      </c>
      <c r="H24" s="43">
        <v>31.219</v>
      </c>
      <c r="I24" s="25">
        <v>325.763</v>
      </c>
    </row>
    <row r="25" spans="1:9" ht="12.75">
      <c r="A25" s="48"/>
      <c r="B25" s="49"/>
      <c r="C25" s="51"/>
      <c r="D25" s="49"/>
      <c r="E25" s="51"/>
      <c r="F25" s="49"/>
      <c r="G25" s="51"/>
      <c r="H25" s="49"/>
      <c r="I25" s="51"/>
    </row>
    <row r="26" spans="1:9" ht="12.75">
      <c r="A26" s="48"/>
      <c r="B26" s="49"/>
      <c r="C26" s="51"/>
      <c r="D26" s="49"/>
      <c r="E26" s="51"/>
      <c r="F26" s="49"/>
      <c r="G26" s="51"/>
      <c r="H26" s="49"/>
      <c r="I26" s="51"/>
    </row>
    <row r="27" spans="1:9" ht="12.75">
      <c r="A27" s="48"/>
      <c r="B27" s="49"/>
      <c r="C27" s="51"/>
      <c r="D27" s="49"/>
      <c r="E27" s="51"/>
      <c r="F27" s="49"/>
      <c r="G27" s="51"/>
      <c r="H27" s="49"/>
      <c r="I27" s="51"/>
    </row>
  </sheetData>
  <mergeCells count="6">
    <mergeCell ref="A3:I3"/>
    <mergeCell ref="A1:I1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/>
  <dimension ref="A1:I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9" width="14.7109375" style="0" customWidth="1"/>
    <col min="12" max="12" width="17.28125" style="0" customWidth="1"/>
    <col min="13" max="17" width="17.7109375" style="0" customWidth="1"/>
  </cols>
  <sheetData>
    <row r="1" spans="1:9" s="2" customFormat="1" ht="18">
      <c r="A1" s="216" t="s">
        <v>0</v>
      </c>
      <c r="B1" s="216"/>
      <c r="C1" s="216"/>
      <c r="D1" s="216"/>
      <c r="E1" s="216"/>
      <c r="F1" s="216"/>
      <c r="G1" s="216"/>
      <c r="H1" s="1"/>
      <c r="I1" s="1"/>
    </row>
    <row r="2" s="3" customFormat="1" ht="14.25"/>
    <row r="3" spans="1:7" ht="15">
      <c r="A3" s="220" t="s">
        <v>36</v>
      </c>
      <c r="B3" s="220"/>
      <c r="C3" s="220"/>
      <c r="D3" s="220"/>
      <c r="E3" s="220"/>
      <c r="F3" s="220"/>
      <c r="G3" s="220"/>
    </row>
    <row r="4" spans="1:7" ht="15">
      <c r="A4" s="220" t="s">
        <v>37</v>
      </c>
      <c r="B4" s="220"/>
      <c r="C4" s="220"/>
      <c r="D4" s="220"/>
      <c r="E4" s="220"/>
      <c r="F4" s="220"/>
      <c r="G4" s="220"/>
    </row>
    <row r="5" spans="1:6" ht="12.75">
      <c r="A5" s="77"/>
      <c r="B5" s="30"/>
      <c r="C5" s="30"/>
      <c r="D5" s="30"/>
      <c r="E5" s="30"/>
      <c r="F5" s="28"/>
    </row>
    <row r="6" spans="1:7" ht="12.75">
      <c r="A6" s="78"/>
      <c r="B6" s="79"/>
      <c r="C6" s="34"/>
      <c r="D6" s="34"/>
      <c r="E6" s="35" t="s">
        <v>7</v>
      </c>
      <c r="F6" s="35" t="s">
        <v>14</v>
      </c>
      <c r="G6" s="34"/>
    </row>
    <row r="7" spans="1:7" ht="12.75">
      <c r="A7" s="9"/>
      <c r="C7" s="36" t="s">
        <v>6</v>
      </c>
      <c r="D7" s="36" t="s">
        <v>15</v>
      </c>
      <c r="E7" s="36" t="s">
        <v>16</v>
      </c>
      <c r="F7" s="36" t="s">
        <v>17</v>
      </c>
      <c r="G7" s="36" t="s">
        <v>18</v>
      </c>
    </row>
    <row r="8" spans="1:7" ht="12.75">
      <c r="A8" s="218" t="s">
        <v>5</v>
      </c>
      <c r="B8" s="213"/>
      <c r="C8" s="36" t="s">
        <v>8</v>
      </c>
      <c r="D8" s="36" t="s">
        <v>19</v>
      </c>
      <c r="E8" s="36" t="s">
        <v>9</v>
      </c>
      <c r="F8" s="36" t="s">
        <v>20</v>
      </c>
      <c r="G8" s="36" t="s">
        <v>21</v>
      </c>
    </row>
    <row r="9" spans="1:7" ht="13.5" thickBot="1">
      <c r="A9" s="9"/>
      <c r="C9" s="8"/>
      <c r="D9" s="8"/>
      <c r="E9" s="8"/>
      <c r="F9" s="36" t="s">
        <v>22</v>
      </c>
      <c r="G9" s="8"/>
    </row>
    <row r="10" spans="1:7" ht="12.75">
      <c r="A10" s="214">
        <v>1985</v>
      </c>
      <c r="B10" s="215"/>
      <c r="C10" s="11">
        <v>169.7</v>
      </c>
      <c r="D10" s="11">
        <v>321</v>
      </c>
      <c r="E10" s="12">
        <v>5454</v>
      </c>
      <c r="F10" s="39">
        <v>1.6828338922745905</v>
      </c>
      <c r="G10" s="12">
        <v>91780.55846044738</v>
      </c>
    </row>
    <row r="11" spans="1:7" ht="12.75">
      <c r="A11" s="208">
        <v>1986</v>
      </c>
      <c r="B11" s="209"/>
      <c r="C11" s="14">
        <v>203.9</v>
      </c>
      <c r="D11" s="14">
        <v>318</v>
      </c>
      <c r="E11" s="15">
        <v>6493</v>
      </c>
      <c r="F11" s="40">
        <v>1.8931881288089143</v>
      </c>
      <c r="G11" s="15">
        <v>122925.00570961498</v>
      </c>
    </row>
    <row r="12" spans="1:7" ht="12.75">
      <c r="A12" s="208">
        <v>1987</v>
      </c>
      <c r="B12" s="209"/>
      <c r="C12" s="14">
        <v>220.5</v>
      </c>
      <c r="D12" s="14">
        <v>299</v>
      </c>
      <c r="E12" s="15">
        <v>6600</v>
      </c>
      <c r="F12" s="40">
        <v>1.9893500655103196</v>
      </c>
      <c r="G12" s="15">
        <v>132078.42005938</v>
      </c>
    </row>
    <row r="13" spans="1:7" ht="12.75">
      <c r="A13" s="208">
        <v>1988</v>
      </c>
      <c r="B13" s="209"/>
      <c r="C13" s="14">
        <v>206.6</v>
      </c>
      <c r="D13" s="14">
        <v>338</v>
      </c>
      <c r="E13" s="15">
        <v>6973</v>
      </c>
      <c r="F13" s="40">
        <v>2.0194006707295085</v>
      </c>
      <c r="G13" s="15">
        <v>140817.1360571202</v>
      </c>
    </row>
    <row r="14" spans="1:7" ht="12.75">
      <c r="A14" s="208">
        <v>1989</v>
      </c>
      <c r="B14" s="209"/>
      <c r="C14" s="14">
        <v>209.3</v>
      </c>
      <c r="D14" s="14">
        <v>288</v>
      </c>
      <c r="E14" s="15">
        <v>6019</v>
      </c>
      <c r="F14" s="40">
        <v>2.1516233336939408</v>
      </c>
      <c r="G14" s="15">
        <v>129506.20845503829</v>
      </c>
    </row>
    <row r="15" spans="1:7" ht="12.75">
      <c r="A15" s="208">
        <v>1990</v>
      </c>
      <c r="B15" s="209"/>
      <c r="C15" s="16">
        <v>202.5</v>
      </c>
      <c r="D15" s="14">
        <v>307.5061728395062</v>
      </c>
      <c r="E15" s="15">
        <v>6227</v>
      </c>
      <c r="F15" s="40">
        <v>2.175663817869292</v>
      </c>
      <c r="G15" s="15">
        <v>135478.58593872082</v>
      </c>
    </row>
    <row r="16" spans="1:7" ht="12.75">
      <c r="A16" s="208">
        <v>1991</v>
      </c>
      <c r="B16" s="209"/>
      <c r="C16" s="16">
        <v>204.5</v>
      </c>
      <c r="D16" s="16">
        <v>298</v>
      </c>
      <c r="E16" s="15">
        <v>6102</v>
      </c>
      <c r="F16" s="40">
        <v>2.2297549072638323</v>
      </c>
      <c r="G16" s="15">
        <v>136057.12019040063</v>
      </c>
    </row>
    <row r="17" spans="1:7" ht="12.75">
      <c r="A17" s="208">
        <v>1992</v>
      </c>
      <c r="B17" s="209"/>
      <c r="C17" s="16">
        <v>246.6</v>
      </c>
      <c r="D17" s="14">
        <v>254.3390105433901</v>
      </c>
      <c r="E17" s="15">
        <v>6272</v>
      </c>
      <c r="F17" s="40">
        <v>2.2898561177022105</v>
      </c>
      <c r="G17" s="15">
        <v>143619.77570228264</v>
      </c>
    </row>
    <row r="18" spans="1:7" ht="12.75">
      <c r="A18" s="208">
        <v>1993</v>
      </c>
      <c r="B18" s="209"/>
      <c r="C18" s="14">
        <v>222.6</v>
      </c>
      <c r="D18" s="14">
        <v>325.2470799640611</v>
      </c>
      <c r="E18" s="15">
        <v>7240</v>
      </c>
      <c r="F18" s="40">
        <v>2.3319269650090755</v>
      </c>
      <c r="G18" s="15">
        <v>168831.51226665705</v>
      </c>
    </row>
    <row r="19" spans="1:7" ht="12.75">
      <c r="A19" s="208">
        <v>1994</v>
      </c>
      <c r="B19" s="209"/>
      <c r="C19" s="21">
        <v>191.5</v>
      </c>
      <c r="D19" s="21">
        <v>359.8433420365535</v>
      </c>
      <c r="E19" s="76">
        <v>6891</v>
      </c>
      <c r="F19" s="80">
        <v>2.3739978123159404</v>
      </c>
      <c r="G19" s="15">
        <v>163592.1892466914</v>
      </c>
    </row>
    <row r="20" spans="1:7" ht="12.75">
      <c r="A20" s="208">
        <v>1995</v>
      </c>
      <c r="B20" s="209"/>
      <c r="C20" s="19">
        <v>176.3</v>
      </c>
      <c r="D20" s="21">
        <v>353.5450935904708</v>
      </c>
      <c r="E20" s="20">
        <v>6233</v>
      </c>
      <c r="F20" s="42">
        <v>2.410058538578967</v>
      </c>
      <c r="G20" s="15">
        <v>150218.94870962703</v>
      </c>
    </row>
    <row r="21" spans="1:7" ht="12.75">
      <c r="A21" s="208">
        <v>1996</v>
      </c>
      <c r="B21" s="209"/>
      <c r="C21" s="19">
        <v>211.2</v>
      </c>
      <c r="D21" s="21">
        <v>354.78219696969694</v>
      </c>
      <c r="E21" s="20">
        <v>7493</v>
      </c>
      <c r="F21" s="42">
        <v>2.5362710804995614</v>
      </c>
      <c r="G21" s="15">
        <v>190042.79206183212</v>
      </c>
    </row>
    <row r="22" spans="1:7" ht="12.75">
      <c r="A22" s="208">
        <v>1997</v>
      </c>
      <c r="B22" s="209"/>
      <c r="C22" s="19">
        <v>173.4</v>
      </c>
      <c r="D22" s="21">
        <v>351.8</v>
      </c>
      <c r="E22" s="20">
        <v>6101</v>
      </c>
      <c r="F22" s="42">
        <v>2.5422812015433993</v>
      </c>
      <c r="G22" s="15">
        <v>155104.57610616277</v>
      </c>
    </row>
    <row r="23" spans="1:7" ht="12.75">
      <c r="A23" s="208">
        <v>1998</v>
      </c>
      <c r="B23" s="209"/>
      <c r="C23" s="19">
        <v>253.3</v>
      </c>
      <c r="D23" s="21">
        <v>482.1</v>
      </c>
      <c r="E23" s="20">
        <v>12212</v>
      </c>
      <c r="F23" s="42">
        <v>2.5302609594557235</v>
      </c>
      <c r="G23" s="15">
        <v>308995.4683687329</v>
      </c>
    </row>
    <row r="24" spans="1:7" ht="12.75">
      <c r="A24" s="208">
        <v>1999</v>
      </c>
      <c r="B24" s="209"/>
      <c r="C24" s="19">
        <v>252</v>
      </c>
      <c r="D24" s="21">
        <v>459.8</v>
      </c>
      <c r="E24" s="20">
        <v>11586</v>
      </c>
      <c r="F24" s="42">
        <v>2.5603115646749126</v>
      </c>
      <c r="G24" s="15">
        <f>E24*F24*10</f>
        <v>296637.6978832354</v>
      </c>
    </row>
    <row r="25" spans="1:7" ht="12.75">
      <c r="A25" s="13">
        <v>2000</v>
      </c>
      <c r="B25" s="18"/>
      <c r="C25" s="19">
        <v>246.5</v>
      </c>
      <c r="D25" s="169">
        <f>E25/C25*10</f>
        <v>457.0385395537525</v>
      </c>
      <c r="E25" s="20">
        <v>11266</v>
      </c>
      <c r="F25" s="42">
        <v>2.62</v>
      </c>
      <c r="G25" s="15">
        <v>295169.2</v>
      </c>
    </row>
    <row r="26" spans="1:7" s="26" customFormat="1" ht="13.5" thickBot="1">
      <c r="A26" s="81">
        <v>2001</v>
      </c>
      <c r="B26" s="22"/>
      <c r="C26" s="23">
        <v>240.507</v>
      </c>
      <c r="D26" s="171">
        <f>E26/C26*10</f>
        <v>473.13928492725785</v>
      </c>
      <c r="E26" s="24">
        <v>11379.331</v>
      </c>
      <c r="F26" s="181">
        <v>2.410058538578967</v>
      </c>
      <c r="G26" s="82">
        <f>E26*F26*10</f>
        <v>274248.5383986634</v>
      </c>
    </row>
  </sheetData>
  <mergeCells count="19">
    <mergeCell ref="A22:B22"/>
    <mergeCell ref="A23:B23"/>
    <mergeCell ref="A3:G3"/>
    <mergeCell ref="A4:G4"/>
    <mergeCell ref="A18:B18"/>
    <mergeCell ref="A19:B19"/>
    <mergeCell ref="A20:B20"/>
    <mergeCell ref="A21:B21"/>
    <mergeCell ref="A14:B14"/>
    <mergeCell ref="A24:B24"/>
    <mergeCell ref="A8:B8"/>
    <mergeCell ref="A1:G1"/>
    <mergeCell ref="A15:B15"/>
    <mergeCell ref="A16:B16"/>
    <mergeCell ref="A17:B17"/>
    <mergeCell ref="A10:B10"/>
    <mergeCell ref="A11:B11"/>
    <mergeCell ref="A12:B12"/>
    <mergeCell ref="A13:B1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91">
    <pageSetUpPr fitToPage="1"/>
  </sheetPr>
  <dimension ref="A1:H8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6" customWidth="1"/>
    <col min="2" max="7" width="15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6" t="s">
        <v>196</v>
      </c>
      <c r="B3" s="207"/>
      <c r="C3" s="207"/>
      <c r="D3" s="207"/>
      <c r="E3" s="207"/>
      <c r="F3" s="207"/>
      <c r="G3" s="207"/>
    </row>
    <row r="4" spans="1:7" s="84" customFormat="1" ht="15">
      <c r="A4" s="132"/>
      <c r="B4" s="132"/>
      <c r="C4" s="132"/>
      <c r="D4" s="132"/>
      <c r="E4" s="132"/>
      <c r="F4" s="132"/>
      <c r="G4" s="133"/>
    </row>
    <row r="5" spans="1:7" ht="12.75">
      <c r="A5" s="161" t="s">
        <v>90</v>
      </c>
      <c r="B5" s="196" t="s">
        <v>91</v>
      </c>
      <c r="C5" s="198"/>
      <c r="D5" s="198"/>
      <c r="E5" s="198"/>
      <c r="F5" s="198"/>
      <c r="G5" s="198"/>
    </row>
    <row r="6" spans="1:7" ht="12.75">
      <c r="A6" s="87" t="s">
        <v>92</v>
      </c>
      <c r="B6" s="90"/>
      <c r="C6" s="90"/>
      <c r="D6" s="90" t="s">
        <v>93</v>
      </c>
      <c r="E6" s="90" t="s">
        <v>94</v>
      </c>
      <c r="F6" s="90"/>
      <c r="G6" s="90"/>
    </row>
    <row r="7" spans="1:7" ht="13.5" thickBot="1">
      <c r="A7" s="134"/>
      <c r="B7" s="135" t="s">
        <v>95</v>
      </c>
      <c r="C7" s="136" t="s">
        <v>96</v>
      </c>
      <c r="D7" s="135" t="s">
        <v>97</v>
      </c>
      <c r="E7" s="135" t="s">
        <v>98</v>
      </c>
      <c r="F7" s="135" t="s">
        <v>29</v>
      </c>
      <c r="G7" s="135" t="s">
        <v>45</v>
      </c>
    </row>
    <row r="8" spans="1:8" ht="12.75">
      <c r="A8" s="137" t="s">
        <v>99</v>
      </c>
      <c r="B8" s="129">
        <v>24339</v>
      </c>
      <c r="C8" s="94">
        <v>95</v>
      </c>
      <c r="D8" s="129">
        <v>184</v>
      </c>
      <c r="E8" s="129">
        <v>62799</v>
      </c>
      <c r="F8" s="129">
        <v>1725</v>
      </c>
      <c r="G8" s="129">
        <f>SUM(B8:F8)</f>
        <v>89142</v>
      </c>
      <c r="H8" s="131"/>
    </row>
    <row r="9" spans="1:8" ht="12.75">
      <c r="A9" s="138" t="s">
        <v>100</v>
      </c>
      <c r="B9" s="94">
        <v>11080</v>
      </c>
      <c r="C9" s="94">
        <v>33</v>
      </c>
      <c r="D9" s="94">
        <v>2120</v>
      </c>
      <c r="E9" s="94">
        <v>112220</v>
      </c>
      <c r="F9" s="94">
        <v>2156</v>
      </c>
      <c r="G9" s="94">
        <f>SUM(B9:F9)</f>
        <v>127609</v>
      </c>
      <c r="H9" s="131"/>
    </row>
    <row r="10" spans="1:8" ht="12.75">
      <c r="A10" s="138" t="s">
        <v>101</v>
      </c>
      <c r="B10" s="94">
        <v>5074</v>
      </c>
      <c r="C10" s="94">
        <v>25</v>
      </c>
      <c r="D10" s="94">
        <v>1866</v>
      </c>
      <c r="E10" s="94">
        <v>2892</v>
      </c>
      <c r="F10" s="94">
        <v>1440</v>
      </c>
      <c r="G10" s="94">
        <f>SUM(B10:F10)</f>
        <v>11297</v>
      </c>
      <c r="H10" s="131"/>
    </row>
    <row r="11" spans="1:8" ht="12.75">
      <c r="A11" s="138" t="s">
        <v>102</v>
      </c>
      <c r="B11" s="94">
        <v>16868</v>
      </c>
      <c r="C11" s="94">
        <v>259</v>
      </c>
      <c r="D11" s="94">
        <v>404</v>
      </c>
      <c r="E11" s="94">
        <v>14073</v>
      </c>
      <c r="F11" s="94">
        <v>1125</v>
      </c>
      <c r="G11" s="94">
        <f>SUM(B11:F11)</f>
        <v>32729</v>
      </c>
      <c r="H11" s="131"/>
    </row>
    <row r="12" spans="1:8" ht="12.75">
      <c r="A12" s="139" t="s">
        <v>103</v>
      </c>
      <c r="B12" s="117">
        <v>57361</v>
      </c>
      <c r="C12" s="117">
        <v>412</v>
      </c>
      <c r="D12" s="117">
        <v>4574</v>
      </c>
      <c r="E12" s="117">
        <v>191984</v>
      </c>
      <c r="F12" s="117">
        <v>6446</v>
      </c>
      <c r="G12" s="97">
        <f>SUM(G8:G11)</f>
        <v>260777</v>
      </c>
      <c r="H12" s="140"/>
    </row>
    <row r="13" spans="1:8" ht="12.75">
      <c r="A13" s="139"/>
      <c r="B13" s="117"/>
      <c r="C13" s="117"/>
      <c r="D13" s="117"/>
      <c r="E13" s="117"/>
      <c r="F13" s="117"/>
      <c r="G13" s="97"/>
      <c r="H13" s="140"/>
    </row>
    <row r="14" spans="1:8" ht="12.75">
      <c r="A14" s="139" t="s">
        <v>104</v>
      </c>
      <c r="B14" s="97">
        <v>17210</v>
      </c>
      <c r="C14" s="97">
        <v>250</v>
      </c>
      <c r="D14" s="97">
        <v>575</v>
      </c>
      <c r="E14" s="97">
        <v>10300</v>
      </c>
      <c r="F14" s="97" t="s">
        <v>47</v>
      </c>
      <c r="G14" s="97">
        <f>SUM(B14:F14)</f>
        <v>28335</v>
      </c>
      <c r="H14" s="140"/>
    </row>
    <row r="15" spans="1:8" ht="12.75">
      <c r="A15" s="139"/>
      <c r="B15" s="117"/>
      <c r="C15" s="117"/>
      <c r="D15" s="117"/>
      <c r="E15" s="117"/>
      <c r="F15" s="117"/>
      <c r="G15" s="97"/>
      <c r="H15" s="140"/>
    </row>
    <row r="16" spans="1:8" ht="12.75">
      <c r="A16" s="139" t="s">
        <v>105</v>
      </c>
      <c r="B16" s="97">
        <v>4319</v>
      </c>
      <c r="C16" s="97">
        <v>743</v>
      </c>
      <c r="D16" s="97" t="s">
        <v>47</v>
      </c>
      <c r="E16" s="97">
        <v>5822</v>
      </c>
      <c r="F16" s="97" t="s">
        <v>47</v>
      </c>
      <c r="G16" s="97">
        <f>SUM(B16:F16)</f>
        <v>10884</v>
      </c>
      <c r="H16" s="140"/>
    </row>
    <row r="17" spans="1:8" ht="12.75">
      <c r="A17" s="138"/>
      <c r="B17" s="113"/>
      <c r="C17" s="113"/>
      <c r="D17" s="113"/>
      <c r="E17" s="113"/>
      <c r="F17" s="113"/>
      <c r="G17" s="94"/>
      <c r="H17" s="140"/>
    </row>
    <row r="18" spans="1:8" ht="12.75">
      <c r="A18" s="138" t="s">
        <v>106</v>
      </c>
      <c r="B18" s="94">
        <v>772</v>
      </c>
      <c r="C18" s="94">
        <v>746</v>
      </c>
      <c r="D18" s="94">
        <v>42</v>
      </c>
      <c r="E18" s="94">
        <v>3200</v>
      </c>
      <c r="F18" s="94">
        <v>3</v>
      </c>
      <c r="G18" s="94">
        <f>SUM(B18:F18)</f>
        <v>4763</v>
      </c>
      <c r="H18" s="140"/>
    </row>
    <row r="19" spans="1:8" ht="12.75">
      <c r="A19" s="138" t="s">
        <v>107</v>
      </c>
      <c r="B19" s="94">
        <v>213</v>
      </c>
      <c r="C19" s="94">
        <v>122</v>
      </c>
      <c r="D19" s="94">
        <v>175</v>
      </c>
      <c r="E19" s="94">
        <v>2100</v>
      </c>
      <c r="F19" s="94" t="s">
        <v>47</v>
      </c>
      <c r="G19" s="94">
        <f>SUM(B19:F19)</f>
        <v>2610</v>
      </c>
      <c r="H19" s="140"/>
    </row>
    <row r="20" spans="1:8" ht="12.75">
      <c r="A20" s="138" t="s">
        <v>108</v>
      </c>
      <c r="B20" s="94">
        <v>450</v>
      </c>
      <c r="C20" s="94">
        <v>162</v>
      </c>
      <c r="D20" s="94">
        <v>149</v>
      </c>
      <c r="E20" s="94">
        <v>1850</v>
      </c>
      <c r="F20" s="94">
        <v>18</v>
      </c>
      <c r="G20" s="94">
        <f>SUM(B20:F20)</f>
        <v>2629</v>
      </c>
      <c r="H20" s="140"/>
    </row>
    <row r="21" spans="1:8" ht="12.75">
      <c r="A21" s="139" t="s">
        <v>192</v>
      </c>
      <c r="B21" s="117">
        <v>1435</v>
      </c>
      <c r="C21" s="117">
        <v>1030</v>
      </c>
      <c r="D21" s="117">
        <v>366</v>
      </c>
      <c r="E21" s="117">
        <v>7150</v>
      </c>
      <c r="F21" s="117">
        <v>21</v>
      </c>
      <c r="G21" s="97">
        <f>SUM(G18:G20)</f>
        <v>10002</v>
      </c>
      <c r="H21" s="140"/>
    </row>
    <row r="22" spans="1:8" ht="12.75">
      <c r="A22" s="139"/>
      <c r="B22" s="117"/>
      <c r="C22" s="117"/>
      <c r="D22" s="117"/>
      <c r="E22" s="117"/>
      <c r="F22" s="117"/>
      <c r="G22" s="97"/>
      <c r="H22" s="140"/>
    </row>
    <row r="23" spans="1:8" ht="12.75">
      <c r="A23" s="139" t="s">
        <v>109</v>
      </c>
      <c r="B23" s="97">
        <v>3270</v>
      </c>
      <c r="C23" s="97">
        <v>9793</v>
      </c>
      <c r="D23" s="97">
        <v>208</v>
      </c>
      <c r="E23" s="97">
        <v>1373</v>
      </c>
      <c r="F23" s="97">
        <v>13</v>
      </c>
      <c r="G23" s="97">
        <f>SUM(B23:F23)</f>
        <v>14657</v>
      </c>
      <c r="H23" s="140"/>
    </row>
    <row r="24" spans="1:8" ht="12.75">
      <c r="A24" s="139"/>
      <c r="B24" s="117"/>
      <c r="C24" s="117"/>
      <c r="D24" s="117"/>
      <c r="E24" s="117"/>
      <c r="F24" s="117"/>
      <c r="G24" s="97"/>
      <c r="H24" s="140"/>
    </row>
    <row r="25" spans="1:8" ht="12.75">
      <c r="A25" s="139" t="s">
        <v>110</v>
      </c>
      <c r="B25" s="97">
        <v>228</v>
      </c>
      <c r="C25" s="97">
        <v>2678</v>
      </c>
      <c r="D25" s="97">
        <v>27</v>
      </c>
      <c r="E25" s="97">
        <v>51</v>
      </c>
      <c r="F25" s="97" t="s">
        <v>47</v>
      </c>
      <c r="G25" s="97">
        <f>SUM(B25:F25)</f>
        <v>2984</v>
      </c>
      <c r="H25" s="140"/>
    </row>
    <row r="26" spans="1:8" ht="12.75">
      <c r="A26" s="138"/>
      <c r="B26" s="113"/>
      <c r="C26" s="113"/>
      <c r="D26" s="113"/>
      <c r="E26" s="113"/>
      <c r="F26" s="113"/>
      <c r="G26" s="94"/>
      <c r="H26" s="140"/>
    </row>
    <row r="27" spans="1:8" ht="12.75">
      <c r="A27" s="138" t="s">
        <v>111</v>
      </c>
      <c r="B27" s="94">
        <v>1201</v>
      </c>
      <c r="C27" s="94">
        <v>52367</v>
      </c>
      <c r="D27" s="94" t="s">
        <v>47</v>
      </c>
      <c r="E27" s="94">
        <v>1216</v>
      </c>
      <c r="F27" s="94">
        <v>12298</v>
      </c>
      <c r="G27" s="94">
        <f>SUM(B27:F27)</f>
        <v>67082</v>
      </c>
      <c r="H27" s="140"/>
    </row>
    <row r="28" spans="1:8" ht="12.75">
      <c r="A28" s="138" t="s">
        <v>112</v>
      </c>
      <c r="B28" s="94">
        <v>2295</v>
      </c>
      <c r="C28" s="94">
        <v>2873</v>
      </c>
      <c r="D28" s="94">
        <v>19</v>
      </c>
      <c r="E28" s="94" t="s">
        <v>47</v>
      </c>
      <c r="F28" s="94">
        <v>18</v>
      </c>
      <c r="G28" s="94">
        <f>SUM(B28:F28)</f>
        <v>5205</v>
      </c>
      <c r="H28" s="140"/>
    </row>
    <row r="29" spans="1:8" ht="12.75">
      <c r="A29" s="138" t="s">
        <v>113</v>
      </c>
      <c r="B29" s="94" t="s">
        <v>47</v>
      </c>
      <c r="C29" s="94">
        <v>40795</v>
      </c>
      <c r="D29" s="94" t="s">
        <v>47</v>
      </c>
      <c r="E29" s="94">
        <v>829</v>
      </c>
      <c r="F29" s="94">
        <v>11705</v>
      </c>
      <c r="G29" s="94">
        <f>SUM(B29:F29)</f>
        <v>53329</v>
      </c>
      <c r="H29" s="140"/>
    </row>
    <row r="30" spans="1:8" ht="12.75">
      <c r="A30" s="139" t="s">
        <v>193</v>
      </c>
      <c r="B30" s="117">
        <v>3496</v>
      </c>
      <c r="C30" s="117">
        <v>96035</v>
      </c>
      <c r="D30" s="117">
        <v>19</v>
      </c>
      <c r="E30" s="117">
        <v>2045</v>
      </c>
      <c r="F30" s="117">
        <v>24021</v>
      </c>
      <c r="G30" s="97">
        <f>SUM(G27:G29)</f>
        <v>125616</v>
      </c>
      <c r="H30" s="140"/>
    </row>
    <row r="31" spans="1:8" ht="12.75">
      <c r="A31" s="138"/>
      <c r="B31" s="113"/>
      <c r="C31" s="113"/>
      <c r="D31" s="113"/>
      <c r="E31" s="113"/>
      <c r="F31" s="113"/>
      <c r="G31" s="94"/>
      <c r="H31" s="140"/>
    </row>
    <row r="32" spans="1:8" ht="12.75">
      <c r="A32" s="138" t="s">
        <v>115</v>
      </c>
      <c r="B32" s="94">
        <v>14592</v>
      </c>
      <c r="C32" s="94">
        <v>8004</v>
      </c>
      <c r="D32" s="94">
        <v>214</v>
      </c>
      <c r="E32" s="94">
        <v>3852</v>
      </c>
      <c r="F32" s="94">
        <v>19</v>
      </c>
      <c r="G32" s="94">
        <f>SUM(B32:F32)</f>
        <v>26681</v>
      </c>
      <c r="H32" s="140"/>
    </row>
    <row r="33" spans="1:8" ht="12.75">
      <c r="A33" s="138" t="s">
        <v>116</v>
      </c>
      <c r="B33" s="94">
        <v>21110</v>
      </c>
      <c r="C33" s="94">
        <v>9407</v>
      </c>
      <c r="D33" s="94">
        <v>4</v>
      </c>
      <c r="E33" s="94">
        <v>1681</v>
      </c>
      <c r="F33" s="94">
        <v>60</v>
      </c>
      <c r="G33" s="94">
        <f>SUM(B33:F33)</f>
        <v>32262</v>
      </c>
      <c r="H33" s="140"/>
    </row>
    <row r="34" spans="1:8" ht="12.75">
      <c r="A34" s="138" t="s">
        <v>117</v>
      </c>
      <c r="B34" s="94">
        <v>8848</v>
      </c>
      <c r="C34" s="94">
        <v>38768</v>
      </c>
      <c r="D34" s="94">
        <v>1</v>
      </c>
      <c r="E34" s="94">
        <v>2410</v>
      </c>
      <c r="F34" s="94">
        <v>324</v>
      </c>
      <c r="G34" s="94">
        <f>SUM(B34:F34)</f>
        <v>50351</v>
      </c>
      <c r="H34" s="140"/>
    </row>
    <row r="35" spans="1:8" ht="12.75">
      <c r="A35" s="138" t="s">
        <v>118</v>
      </c>
      <c r="B35" s="94">
        <v>334</v>
      </c>
      <c r="C35" s="94">
        <v>499</v>
      </c>
      <c r="D35" s="94" t="s">
        <v>47</v>
      </c>
      <c r="E35" s="94">
        <v>13</v>
      </c>
      <c r="F35" s="94" t="s">
        <v>47</v>
      </c>
      <c r="G35" s="94">
        <f>SUM(B35:F35)</f>
        <v>846</v>
      </c>
      <c r="H35" s="140"/>
    </row>
    <row r="36" spans="1:8" ht="12.75">
      <c r="A36" s="139" t="s">
        <v>119</v>
      </c>
      <c r="B36" s="117">
        <v>44884</v>
      </c>
      <c r="C36" s="117">
        <v>56678</v>
      </c>
      <c r="D36" s="117">
        <v>219</v>
      </c>
      <c r="E36" s="117">
        <v>7956</v>
      </c>
      <c r="F36" s="117">
        <v>403</v>
      </c>
      <c r="G36" s="97">
        <f>SUM(G32:G35)</f>
        <v>110140</v>
      </c>
      <c r="H36" s="140"/>
    </row>
    <row r="37" spans="1:8" ht="12.75">
      <c r="A37" s="139"/>
      <c r="B37" s="117"/>
      <c r="C37" s="117"/>
      <c r="D37" s="117"/>
      <c r="E37" s="117"/>
      <c r="F37" s="117"/>
      <c r="G37" s="97"/>
      <c r="H37" s="140"/>
    </row>
    <row r="38" spans="1:8" ht="12.75">
      <c r="A38" s="139" t="s">
        <v>120</v>
      </c>
      <c r="B38" s="97">
        <v>25447</v>
      </c>
      <c r="C38" s="97">
        <v>3156</v>
      </c>
      <c r="D38" s="97">
        <v>9</v>
      </c>
      <c r="E38" s="97" t="s">
        <v>47</v>
      </c>
      <c r="F38" s="97" t="s">
        <v>47</v>
      </c>
      <c r="G38" s="97">
        <f>SUM(B38:F38)</f>
        <v>28612</v>
      </c>
      <c r="H38" s="140"/>
    </row>
    <row r="39" spans="1:8" ht="12.75">
      <c r="A39" s="138"/>
      <c r="B39" s="113"/>
      <c r="C39" s="113"/>
      <c r="D39" s="113"/>
      <c r="E39" s="113"/>
      <c r="F39" s="113"/>
      <c r="G39" s="94"/>
      <c r="H39" s="140"/>
    </row>
    <row r="40" spans="1:8" ht="12.75">
      <c r="A40" s="138" t="s">
        <v>121</v>
      </c>
      <c r="B40" s="94">
        <v>2596</v>
      </c>
      <c r="C40" s="94">
        <v>948</v>
      </c>
      <c r="D40" s="94">
        <v>15</v>
      </c>
      <c r="E40" s="94">
        <v>344</v>
      </c>
      <c r="F40" s="94">
        <v>13</v>
      </c>
      <c r="G40" s="94">
        <f aca="true" t="shared" si="0" ref="G40:G48">SUM(B40:F40)</f>
        <v>3916</v>
      </c>
      <c r="H40" s="140"/>
    </row>
    <row r="41" spans="1:8" ht="12.75">
      <c r="A41" s="138" t="s">
        <v>122</v>
      </c>
      <c r="B41" s="94">
        <v>1276</v>
      </c>
      <c r="C41" s="94">
        <v>10472</v>
      </c>
      <c r="D41" s="94">
        <v>3</v>
      </c>
      <c r="E41" s="94">
        <v>147</v>
      </c>
      <c r="F41" s="94">
        <v>10</v>
      </c>
      <c r="G41" s="94">
        <f t="shared" si="0"/>
        <v>11908</v>
      </c>
      <c r="H41" s="140"/>
    </row>
    <row r="42" spans="1:8" ht="12.75">
      <c r="A42" s="138" t="s">
        <v>123</v>
      </c>
      <c r="B42" s="94">
        <v>4139</v>
      </c>
      <c r="C42" s="94">
        <v>9068</v>
      </c>
      <c r="D42" s="94">
        <v>994</v>
      </c>
      <c r="E42" s="94">
        <v>2877</v>
      </c>
      <c r="F42" s="94">
        <v>271</v>
      </c>
      <c r="G42" s="94">
        <f t="shared" si="0"/>
        <v>17349</v>
      </c>
      <c r="H42" s="140"/>
    </row>
    <row r="43" spans="1:8" ht="12.75">
      <c r="A43" s="138" t="s">
        <v>124</v>
      </c>
      <c r="B43" s="94">
        <v>6000</v>
      </c>
      <c r="C43" s="94">
        <v>20591</v>
      </c>
      <c r="D43" s="94" t="s">
        <v>47</v>
      </c>
      <c r="E43" s="94">
        <v>398</v>
      </c>
      <c r="F43" s="94" t="s">
        <v>47</v>
      </c>
      <c r="G43" s="94">
        <f t="shared" si="0"/>
        <v>26989</v>
      </c>
      <c r="H43" s="140"/>
    </row>
    <row r="44" spans="1:8" ht="12.75">
      <c r="A44" s="138" t="s">
        <v>125</v>
      </c>
      <c r="B44" s="94">
        <v>4690</v>
      </c>
      <c r="C44" s="94">
        <v>1773</v>
      </c>
      <c r="D44" s="94">
        <v>30</v>
      </c>
      <c r="E44" s="94">
        <v>720</v>
      </c>
      <c r="F44" s="94">
        <v>12</v>
      </c>
      <c r="G44" s="94">
        <f t="shared" si="0"/>
        <v>7225</v>
      </c>
      <c r="H44" s="140"/>
    </row>
    <row r="45" spans="1:8" ht="12.75">
      <c r="A45" s="138" t="s">
        <v>126</v>
      </c>
      <c r="B45" s="94">
        <v>1292</v>
      </c>
      <c r="C45" s="94">
        <v>3998</v>
      </c>
      <c r="D45" s="94">
        <v>1</v>
      </c>
      <c r="E45" s="94" t="s">
        <v>47</v>
      </c>
      <c r="F45" s="94">
        <v>2</v>
      </c>
      <c r="G45" s="94">
        <f t="shared" si="0"/>
        <v>5293</v>
      </c>
      <c r="H45" s="140"/>
    </row>
    <row r="46" spans="1:8" ht="12.75">
      <c r="A46" s="138" t="s">
        <v>127</v>
      </c>
      <c r="B46" s="94">
        <v>186</v>
      </c>
      <c r="C46" s="94">
        <v>1170</v>
      </c>
      <c r="D46" s="94" t="s">
        <v>47</v>
      </c>
      <c r="E46" s="94">
        <v>15</v>
      </c>
      <c r="F46" s="94" t="s">
        <v>47</v>
      </c>
      <c r="G46" s="94">
        <f t="shared" si="0"/>
        <v>1371</v>
      </c>
      <c r="H46" s="140"/>
    </row>
    <row r="47" spans="1:8" ht="12.75">
      <c r="A47" s="138" t="s">
        <v>128</v>
      </c>
      <c r="B47" s="94">
        <v>1005</v>
      </c>
      <c r="C47" s="94">
        <v>19610</v>
      </c>
      <c r="D47" s="94">
        <v>100</v>
      </c>
      <c r="E47" s="94">
        <v>1214</v>
      </c>
      <c r="F47" s="94" t="s">
        <v>47</v>
      </c>
      <c r="G47" s="94">
        <f t="shared" si="0"/>
        <v>21929</v>
      </c>
      <c r="H47" s="140"/>
    </row>
    <row r="48" spans="1:8" ht="12.75">
      <c r="A48" s="138" t="s">
        <v>129</v>
      </c>
      <c r="B48" s="94">
        <v>8121</v>
      </c>
      <c r="C48" s="94">
        <v>11739</v>
      </c>
      <c r="D48" s="94">
        <v>111</v>
      </c>
      <c r="E48" s="94">
        <v>370</v>
      </c>
      <c r="F48" s="94">
        <v>734</v>
      </c>
      <c r="G48" s="94">
        <f t="shared" si="0"/>
        <v>21075</v>
      </c>
      <c r="H48" s="140"/>
    </row>
    <row r="49" spans="1:8" ht="12.75">
      <c r="A49" s="139" t="s">
        <v>194</v>
      </c>
      <c r="B49" s="117">
        <v>29305</v>
      </c>
      <c r="C49" s="117">
        <v>79369</v>
      </c>
      <c r="D49" s="117">
        <v>1254</v>
      </c>
      <c r="E49" s="117">
        <v>6085</v>
      </c>
      <c r="F49" s="117">
        <v>1042</v>
      </c>
      <c r="G49" s="97">
        <f>SUM(G40:G48)</f>
        <v>117055</v>
      </c>
      <c r="H49" s="140"/>
    </row>
    <row r="50" spans="1:8" ht="12.75">
      <c r="A50" s="139"/>
      <c r="B50" s="117"/>
      <c r="C50" s="117"/>
      <c r="D50" s="117"/>
      <c r="E50" s="117"/>
      <c r="F50" s="117"/>
      <c r="G50" s="97"/>
      <c r="H50" s="140"/>
    </row>
    <row r="51" spans="1:8" ht="12.75">
      <c r="A51" s="139" t="s">
        <v>130</v>
      </c>
      <c r="B51" s="97">
        <v>509</v>
      </c>
      <c r="C51" s="97">
        <v>2759</v>
      </c>
      <c r="D51" s="97">
        <v>3</v>
      </c>
      <c r="E51" s="97">
        <v>92</v>
      </c>
      <c r="F51" s="97">
        <v>13</v>
      </c>
      <c r="G51" s="97">
        <f>SUM(B51:F51)</f>
        <v>3376</v>
      </c>
      <c r="H51" s="140"/>
    </row>
    <row r="52" spans="1:8" ht="12.75">
      <c r="A52" s="138"/>
      <c r="B52" s="113"/>
      <c r="C52" s="113"/>
      <c r="D52" s="113"/>
      <c r="E52" s="113"/>
      <c r="F52" s="113"/>
      <c r="G52" s="94"/>
      <c r="H52" s="140"/>
    </row>
    <row r="53" spans="1:8" ht="12.75">
      <c r="A53" s="138" t="s">
        <v>131</v>
      </c>
      <c r="B53" s="94">
        <v>863</v>
      </c>
      <c r="C53" s="94">
        <v>16234</v>
      </c>
      <c r="D53" s="94">
        <v>92</v>
      </c>
      <c r="E53" s="94">
        <v>13</v>
      </c>
      <c r="F53" s="94">
        <v>35</v>
      </c>
      <c r="G53" s="94">
        <f>SUM(B53:F53)</f>
        <v>17237</v>
      </c>
      <c r="H53" s="140"/>
    </row>
    <row r="54" spans="1:8" ht="12.75">
      <c r="A54" s="138" t="s">
        <v>132</v>
      </c>
      <c r="B54" s="94">
        <v>2757</v>
      </c>
      <c r="C54" s="94">
        <v>6715</v>
      </c>
      <c r="D54" s="94" t="s">
        <v>47</v>
      </c>
      <c r="E54" s="94">
        <v>129</v>
      </c>
      <c r="F54" s="94" t="s">
        <v>47</v>
      </c>
      <c r="G54" s="94">
        <f>SUM(B54:F54)</f>
        <v>9601</v>
      </c>
      <c r="H54" s="140"/>
    </row>
    <row r="55" spans="1:8" ht="12.75">
      <c r="A55" s="138" t="s">
        <v>133</v>
      </c>
      <c r="B55" s="94">
        <v>1498</v>
      </c>
      <c r="C55" s="94">
        <v>2255</v>
      </c>
      <c r="D55" s="94">
        <v>44</v>
      </c>
      <c r="E55" s="94">
        <v>17</v>
      </c>
      <c r="F55" s="94">
        <v>45</v>
      </c>
      <c r="G55" s="94">
        <f>SUM(B55:F55)</f>
        <v>3859</v>
      </c>
      <c r="H55" s="140"/>
    </row>
    <row r="56" spans="1:8" ht="12.75">
      <c r="A56" s="138" t="s">
        <v>134</v>
      </c>
      <c r="B56" s="94">
        <v>14</v>
      </c>
      <c r="C56" s="94">
        <v>4300</v>
      </c>
      <c r="D56" s="94">
        <v>6</v>
      </c>
      <c r="E56" s="99">
        <v>100</v>
      </c>
      <c r="F56" s="94" t="s">
        <v>47</v>
      </c>
      <c r="G56" s="94">
        <f>SUM(B56:F56)</f>
        <v>4420</v>
      </c>
      <c r="H56" s="140"/>
    </row>
    <row r="57" spans="1:8" ht="12.75">
      <c r="A57" s="138" t="s">
        <v>135</v>
      </c>
      <c r="B57" s="94">
        <v>63495</v>
      </c>
      <c r="C57" s="94">
        <v>14679</v>
      </c>
      <c r="D57" s="94">
        <v>25</v>
      </c>
      <c r="E57" s="94">
        <v>229</v>
      </c>
      <c r="F57" s="94">
        <v>32</v>
      </c>
      <c r="G57" s="94">
        <f>SUM(B57:F57)</f>
        <v>78460</v>
      </c>
      <c r="H57" s="140"/>
    </row>
    <row r="58" spans="1:8" ht="12.75">
      <c r="A58" s="139" t="s">
        <v>136</v>
      </c>
      <c r="B58" s="117">
        <v>68627</v>
      </c>
      <c r="C58" s="117">
        <v>44183</v>
      </c>
      <c r="D58" s="117">
        <v>167</v>
      </c>
      <c r="E58" s="117">
        <v>488</v>
      </c>
      <c r="F58" s="117">
        <v>112</v>
      </c>
      <c r="G58" s="97">
        <f>SUM(G53:G57)</f>
        <v>113577</v>
      </c>
      <c r="H58" s="140"/>
    </row>
    <row r="59" spans="1:8" ht="12.75">
      <c r="A59" s="138"/>
      <c r="B59" s="113"/>
      <c r="C59" s="113"/>
      <c r="D59" s="113"/>
      <c r="E59" s="113"/>
      <c r="F59" s="113"/>
      <c r="G59" s="94"/>
      <c r="H59" s="140"/>
    </row>
    <row r="60" spans="1:8" ht="12.75">
      <c r="A60" s="138" t="s">
        <v>137</v>
      </c>
      <c r="B60" s="94">
        <v>298</v>
      </c>
      <c r="C60" s="94">
        <v>1678</v>
      </c>
      <c r="D60" s="94">
        <v>6</v>
      </c>
      <c r="E60" s="94" t="s">
        <v>47</v>
      </c>
      <c r="F60" s="94">
        <v>188</v>
      </c>
      <c r="G60" s="94">
        <f>SUM(B60:F60)</f>
        <v>2170</v>
      </c>
      <c r="H60" s="140"/>
    </row>
    <row r="61" spans="1:8" ht="12.75">
      <c r="A61" s="138" t="s">
        <v>138</v>
      </c>
      <c r="B61" s="94">
        <v>406</v>
      </c>
      <c r="C61" s="94">
        <v>1497</v>
      </c>
      <c r="D61" s="94">
        <v>91</v>
      </c>
      <c r="E61" s="94">
        <v>50</v>
      </c>
      <c r="F61" s="94">
        <v>432</v>
      </c>
      <c r="G61" s="94">
        <f>SUM(B61:F61)</f>
        <v>2476</v>
      </c>
      <c r="H61" s="140"/>
    </row>
    <row r="62" spans="1:8" ht="12.75">
      <c r="A62" s="138" t="s">
        <v>139</v>
      </c>
      <c r="B62" s="94">
        <v>941</v>
      </c>
      <c r="C62" s="94">
        <v>1779</v>
      </c>
      <c r="D62" s="94">
        <v>160</v>
      </c>
      <c r="E62" s="94">
        <v>5</v>
      </c>
      <c r="F62" s="94">
        <v>80</v>
      </c>
      <c r="G62" s="94">
        <f>SUM(B62:F62)</f>
        <v>2965</v>
      </c>
      <c r="H62" s="140"/>
    </row>
    <row r="63" spans="1:8" ht="12.75">
      <c r="A63" s="139" t="s">
        <v>140</v>
      </c>
      <c r="B63" s="117">
        <v>1645</v>
      </c>
      <c r="C63" s="117">
        <v>4954</v>
      </c>
      <c r="D63" s="117">
        <v>257</v>
      </c>
      <c r="E63" s="117">
        <v>55</v>
      </c>
      <c r="F63" s="117">
        <v>700</v>
      </c>
      <c r="G63" s="97">
        <f>SUM(G60:G62)</f>
        <v>7611</v>
      </c>
      <c r="H63" s="140"/>
    </row>
    <row r="64" spans="1:8" ht="12.75">
      <c r="A64" s="138"/>
      <c r="B64" s="113"/>
      <c r="C64" s="113"/>
      <c r="D64" s="113"/>
      <c r="E64" s="113"/>
      <c r="F64" s="113"/>
      <c r="G64" s="94"/>
      <c r="H64" s="140"/>
    </row>
    <row r="65" spans="1:8" ht="12.75">
      <c r="A65" s="139" t="s">
        <v>141</v>
      </c>
      <c r="B65" s="97">
        <v>416</v>
      </c>
      <c r="C65" s="97">
        <v>1024</v>
      </c>
      <c r="D65" s="97" t="s">
        <v>47</v>
      </c>
      <c r="E65" s="97" t="s">
        <v>47</v>
      </c>
      <c r="F65" s="97">
        <v>68</v>
      </c>
      <c r="G65" s="97">
        <f>SUM(B65:F65)</f>
        <v>1508</v>
      </c>
      <c r="H65" s="140"/>
    </row>
    <row r="66" spans="1:8" ht="12.75">
      <c r="A66" s="138"/>
      <c r="B66" s="113"/>
      <c r="C66" s="113"/>
      <c r="D66" s="113"/>
      <c r="E66" s="113"/>
      <c r="F66" s="113"/>
      <c r="G66" s="94"/>
      <c r="H66" s="140"/>
    </row>
    <row r="67" spans="1:8" ht="12.75">
      <c r="A67" s="138" t="s">
        <v>142</v>
      </c>
      <c r="B67" s="94">
        <v>40860</v>
      </c>
      <c r="C67" s="94">
        <v>17500</v>
      </c>
      <c r="D67" s="94">
        <v>35</v>
      </c>
      <c r="E67" s="94">
        <v>500</v>
      </c>
      <c r="F67" s="94" t="s">
        <v>47</v>
      </c>
      <c r="G67" s="94">
        <f>SUM(B67:F67)</f>
        <v>58895</v>
      </c>
      <c r="H67" s="140"/>
    </row>
    <row r="68" spans="1:8" ht="12.75">
      <c r="A68" s="138" t="s">
        <v>143</v>
      </c>
      <c r="B68" s="94">
        <v>25550</v>
      </c>
      <c r="C68" s="94">
        <v>5400</v>
      </c>
      <c r="D68" s="94">
        <v>15</v>
      </c>
      <c r="E68" s="94">
        <v>21400</v>
      </c>
      <c r="F68" s="94">
        <v>60</v>
      </c>
      <c r="G68" s="94">
        <f>SUM(B68:F68)</f>
        <v>52425</v>
      </c>
      <c r="H68" s="140"/>
    </row>
    <row r="69" spans="1:8" ht="12.75">
      <c r="A69" s="139" t="s">
        <v>144</v>
      </c>
      <c r="B69" s="141">
        <v>66410</v>
      </c>
      <c r="C69" s="141">
        <v>22900</v>
      </c>
      <c r="D69" s="141">
        <v>50</v>
      </c>
      <c r="E69" s="141">
        <v>21900</v>
      </c>
      <c r="F69" s="141">
        <v>60</v>
      </c>
      <c r="G69" s="100">
        <f>SUM(G67:G68)</f>
        <v>111320</v>
      </c>
      <c r="H69" s="140"/>
    </row>
    <row r="70" spans="1:8" ht="12.75">
      <c r="A70" s="138"/>
      <c r="B70" s="113"/>
      <c r="C70" s="113"/>
      <c r="D70" s="113"/>
      <c r="E70" s="113"/>
      <c r="F70" s="113"/>
      <c r="G70" s="94"/>
      <c r="H70" s="140"/>
    </row>
    <row r="71" spans="1:8" ht="12.75">
      <c r="A71" s="138" t="s">
        <v>145</v>
      </c>
      <c r="B71" s="94">
        <v>135</v>
      </c>
      <c r="C71" s="94">
        <v>145</v>
      </c>
      <c r="D71" s="94" t="s">
        <v>47</v>
      </c>
      <c r="E71" s="94" t="s">
        <v>47</v>
      </c>
      <c r="F71" s="94" t="s">
        <v>47</v>
      </c>
      <c r="G71" s="94">
        <f aca="true" t="shared" si="1" ref="G71:G78">SUM(B71:F71)</f>
        <v>280</v>
      </c>
      <c r="H71" s="140"/>
    </row>
    <row r="72" spans="1:8" ht="12.75">
      <c r="A72" s="138" t="s">
        <v>146</v>
      </c>
      <c r="B72" s="94">
        <v>21938</v>
      </c>
      <c r="C72" s="94">
        <v>935</v>
      </c>
      <c r="D72" s="94" t="s">
        <v>47</v>
      </c>
      <c r="E72" s="99">
        <v>37</v>
      </c>
      <c r="F72" s="94">
        <v>130</v>
      </c>
      <c r="G72" s="94">
        <f t="shared" si="1"/>
        <v>23040</v>
      </c>
      <c r="H72" s="140"/>
    </row>
    <row r="73" spans="1:8" ht="12.75">
      <c r="A73" s="138" t="s">
        <v>147</v>
      </c>
      <c r="B73" s="94">
        <v>7882</v>
      </c>
      <c r="C73" s="94">
        <v>1929</v>
      </c>
      <c r="D73" s="94">
        <v>126</v>
      </c>
      <c r="E73" s="94">
        <v>144</v>
      </c>
      <c r="F73" s="94">
        <v>313</v>
      </c>
      <c r="G73" s="94">
        <f t="shared" si="1"/>
        <v>10394</v>
      </c>
      <c r="H73" s="140"/>
    </row>
    <row r="74" spans="1:8" ht="12.75">
      <c r="A74" s="138" t="s">
        <v>148</v>
      </c>
      <c r="B74" s="94">
        <v>5295</v>
      </c>
      <c r="C74" s="94">
        <v>5750</v>
      </c>
      <c r="D74" s="94">
        <v>20</v>
      </c>
      <c r="E74" s="94">
        <v>30</v>
      </c>
      <c r="F74" s="94" t="s">
        <v>47</v>
      </c>
      <c r="G74" s="94">
        <f t="shared" si="1"/>
        <v>11095</v>
      </c>
      <c r="H74" s="140"/>
    </row>
    <row r="75" spans="1:8" ht="12.75">
      <c r="A75" s="138" t="s">
        <v>149</v>
      </c>
      <c r="B75" s="94">
        <v>3366</v>
      </c>
      <c r="C75" s="94">
        <v>2458</v>
      </c>
      <c r="D75" s="94">
        <v>9</v>
      </c>
      <c r="E75" s="94" t="s">
        <v>47</v>
      </c>
      <c r="F75" s="94">
        <v>104</v>
      </c>
      <c r="G75" s="94">
        <f t="shared" si="1"/>
        <v>5937</v>
      </c>
      <c r="H75" s="140"/>
    </row>
    <row r="76" spans="1:8" ht="12.75">
      <c r="A76" s="138" t="s">
        <v>150</v>
      </c>
      <c r="B76" s="94">
        <v>687</v>
      </c>
      <c r="C76" s="94">
        <v>815</v>
      </c>
      <c r="D76" s="94">
        <v>21</v>
      </c>
      <c r="E76" s="94">
        <v>79</v>
      </c>
      <c r="F76" s="94">
        <v>224</v>
      </c>
      <c r="G76" s="94">
        <f t="shared" si="1"/>
        <v>1826</v>
      </c>
      <c r="H76" s="140"/>
    </row>
    <row r="77" spans="1:8" ht="12.75">
      <c r="A77" s="138" t="s">
        <v>151</v>
      </c>
      <c r="B77" s="94">
        <v>16281</v>
      </c>
      <c r="C77" s="94">
        <v>4131</v>
      </c>
      <c r="D77" s="94" t="s">
        <v>47</v>
      </c>
      <c r="E77" s="94" t="s">
        <v>47</v>
      </c>
      <c r="F77" s="94" t="s">
        <v>47</v>
      </c>
      <c r="G77" s="94">
        <f t="shared" si="1"/>
        <v>20412</v>
      </c>
      <c r="H77" s="140"/>
    </row>
    <row r="78" spans="1:8" ht="12.75">
      <c r="A78" s="138" t="s">
        <v>152</v>
      </c>
      <c r="B78" s="94">
        <v>48672</v>
      </c>
      <c r="C78" s="94">
        <v>3163</v>
      </c>
      <c r="D78" s="94">
        <v>320</v>
      </c>
      <c r="E78" s="94">
        <v>3361</v>
      </c>
      <c r="F78" s="94">
        <v>13593</v>
      </c>
      <c r="G78" s="94">
        <f t="shared" si="1"/>
        <v>69109</v>
      </c>
      <c r="H78" s="140"/>
    </row>
    <row r="79" spans="1:8" ht="12.75">
      <c r="A79" s="139" t="s">
        <v>195</v>
      </c>
      <c r="B79" s="117">
        <v>104256</v>
      </c>
      <c r="C79" s="117">
        <v>19326</v>
      </c>
      <c r="D79" s="117">
        <v>496</v>
      </c>
      <c r="E79" s="117">
        <v>3651</v>
      </c>
      <c r="F79" s="117">
        <v>14364</v>
      </c>
      <c r="G79" s="97">
        <f>SUM(G71:G78)</f>
        <v>142093</v>
      </c>
      <c r="H79" s="140"/>
    </row>
    <row r="80" spans="1:8" ht="12.75">
      <c r="A80" s="138"/>
      <c r="B80" s="113"/>
      <c r="C80" s="113"/>
      <c r="D80" s="113"/>
      <c r="E80" s="113"/>
      <c r="F80" s="113"/>
      <c r="G80" s="94"/>
      <c r="H80" s="140"/>
    </row>
    <row r="81" spans="1:8" ht="12.75">
      <c r="A81" s="138" t="s">
        <v>153</v>
      </c>
      <c r="B81" s="94">
        <v>398</v>
      </c>
      <c r="C81" s="94">
        <v>114</v>
      </c>
      <c r="D81" s="94" t="s">
        <v>47</v>
      </c>
      <c r="E81" s="94" t="s">
        <v>47</v>
      </c>
      <c r="F81" s="94">
        <v>10</v>
      </c>
      <c r="G81" s="94">
        <f>SUM(B81:F81)</f>
        <v>522</v>
      </c>
      <c r="H81" s="140"/>
    </row>
    <row r="82" spans="1:8" ht="12.75">
      <c r="A82" s="138" t="s">
        <v>154</v>
      </c>
      <c r="B82" s="94">
        <v>1320</v>
      </c>
      <c r="C82" s="94">
        <v>300</v>
      </c>
      <c r="D82" s="94">
        <v>4</v>
      </c>
      <c r="E82" s="94" t="s">
        <v>47</v>
      </c>
      <c r="F82" s="94">
        <v>1250</v>
      </c>
      <c r="G82" s="94">
        <f>SUM(B82:F82)</f>
        <v>2874</v>
      </c>
      <c r="H82" s="140"/>
    </row>
    <row r="83" spans="1:8" ht="12.75">
      <c r="A83" s="139" t="s">
        <v>155</v>
      </c>
      <c r="B83" s="117">
        <v>1718</v>
      </c>
      <c r="C83" s="117">
        <v>414</v>
      </c>
      <c r="D83" s="117">
        <v>4</v>
      </c>
      <c r="E83" s="117" t="s">
        <v>47</v>
      </c>
      <c r="F83" s="117">
        <v>1260</v>
      </c>
      <c r="G83" s="97">
        <f>SUM(G81:G82)</f>
        <v>3396</v>
      </c>
      <c r="H83" s="140"/>
    </row>
    <row r="84" spans="1:8" ht="12.75">
      <c r="A84" s="139"/>
      <c r="B84" s="97"/>
      <c r="C84" s="97"/>
      <c r="D84" s="97"/>
      <c r="E84" s="97"/>
      <c r="F84" s="97"/>
      <c r="G84" s="97"/>
      <c r="H84" s="140"/>
    </row>
    <row r="85" spans="1:8" ht="13.5" thickBot="1">
      <c r="A85" s="142" t="s">
        <v>156</v>
      </c>
      <c r="B85" s="126">
        <f aca="true" t="shared" si="2" ref="B85:G85">SUM(B12:B16,B21:B25,B30,B36:B38,B49:B51,B58,B63:B65,B69,B79,B83)</f>
        <v>430536</v>
      </c>
      <c r="C85" s="126">
        <f t="shared" si="2"/>
        <v>345704</v>
      </c>
      <c r="D85" s="126">
        <f t="shared" si="2"/>
        <v>8228</v>
      </c>
      <c r="E85" s="126">
        <f t="shared" si="2"/>
        <v>258952</v>
      </c>
      <c r="F85" s="126">
        <f t="shared" si="2"/>
        <v>48523</v>
      </c>
      <c r="G85" s="103">
        <f t="shared" si="2"/>
        <v>1091943</v>
      </c>
      <c r="H85" s="140"/>
    </row>
    <row r="86" ht="12.75">
      <c r="G86" s="143"/>
    </row>
    <row r="87" spans="2:4" ht="12.75">
      <c r="B87" s="95"/>
      <c r="C87" s="95"/>
      <c r="D87" s="95"/>
    </row>
    <row r="88" spans="6:7" ht="12.75">
      <c r="F88" s="95"/>
      <c r="G88" s="95"/>
    </row>
  </sheetData>
  <mergeCells count="3">
    <mergeCell ref="A1:G1"/>
    <mergeCell ref="A3:G3"/>
    <mergeCell ref="B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84">
    <pageSetUpPr fitToPage="1"/>
  </sheetPr>
  <dimension ref="A1:I5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6" customWidth="1"/>
    <col min="2" max="7" width="14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7" t="s">
        <v>175</v>
      </c>
      <c r="B3" s="207"/>
      <c r="C3" s="207"/>
      <c r="D3" s="207"/>
      <c r="E3" s="207"/>
      <c r="F3" s="207"/>
      <c r="G3" s="207"/>
    </row>
    <row r="4" spans="1:7" s="84" customFormat="1" ht="15">
      <c r="A4" s="144"/>
      <c r="B4" s="145"/>
      <c r="C4" s="145"/>
      <c r="D4" s="145"/>
      <c r="E4" s="145"/>
      <c r="F4" s="145"/>
      <c r="G4" s="145"/>
    </row>
    <row r="5" spans="1:7" ht="12.75">
      <c r="A5" s="161" t="s">
        <v>90</v>
      </c>
      <c r="B5" s="191"/>
      <c r="C5" s="161" t="s">
        <v>6</v>
      </c>
      <c r="D5" s="192"/>
      <c r="E5" s="199" t="s">
        <v>15</v>
      </c>
      <c r="F5" s="200"/>
      <c r="G5" s="91" t="s">
        <v>7</v>
      </c>
    </row>
    <row r="6" spans="1:7" ht="12.75">
      <c r="A6" s="87" t="s">
        <v>92</v>
      </c>
      <c r="B6" s="154"/>
      <c r="C6" s="155" t="s">
        <v>164</v>
      </c>
      <c r="D6" s="156" t="s">
        <v>165</v>
      </c>
      <c r="E6" s="201" t="s">
        <v>72</v>
      </c>
      <c r="F6" s="202"/>
      <c r="G6" s="90" t="s">
        <v>16</v>
      </c>
    </row>
    <row r="7" spans="1:7" ht="13.5" thickBot="1">
      <c r="A7" s="134"/>
      <c r="B7" s="135" t="s">
        <v>43</v>
      </c>
      <c r="C7" s="135" t="s">
        <v>44</v>
      </c>
      <c r="D7" s="157" t="s">
        <v>45</v>
      </c>
      <c r="E7" s="135" t="s">
        <v>43</v>
      </c>
      <c r="F7" s="135" t="s">
        <v>44</v>
      </c>
      <c r="G7" s="135" t="s">
        <v>86</v>
      </c>
    </row>
    <row r="8" spans="1:7" ht="12.75">
      <c r="A8" s="85" t="s">
        <v>99</v>
      </c>
      <c r="B8" s="129">
        <v>150</v>
      </c>
      <c r="C8" s="129" t="s">
        <v>47</v>
      </c>
      <c r="D8" s="129">
        <v>150</v>
      </c>
      <c r="E8" s="158">
        <v>30000</v>
      </c>
      <c r="F8" s="158" t="s">
        <v>47</v>
      </c>
      <c r="G8" s="129">
        <v>4500</v>
      </c>
    </row>
    <row r="9" spans="1:7" ht="12.75">
      <c r="A9" s="89" t="s">
        <v>100</v>
      </c>
      <c r="B9" s="148">
        <v>1529</v>
      </c>
      <c r="C9" s="148" t="s">
        <v>47</v>
      </c>
      <c r="D9" s="148">
        <v>1529</v>
      </c>
      <c r="E9" s="148">
        <v>27027</v>
      </c>
      <c r="F9" s="148" t="s">
        <v>47</v>
      </c>
      <c r="G9" s="148">
        <v>41325</v>
      </c>
    </row>
    <row r="10" spans="1:7" ht="12.75">
      <c r="A10" s="89" t="s">
        <v>101</v>
      </c>
      <c r="B10" s="94">
        <v>1476</v>
      </c>
      <c r="C10" s="94" t="s">
        <v>47</v>
      </c>
      <c r="D10" s="94">
        <v>1476</v>
      </c>
      <c r="E10" s="148">
        <v>30000</v>
      </c>
      <c r="F10" s="148" t="s">
        <v>47</v>
      </c>
      <c r="G10" s="94">
        <v>44280</v>
      </c>
    </row>
    <row r="11" spans="1:7" ht="12.75">
      <c r="A11" s="89" t="s">
        <v>102</v>
      </c>
      <c r="B11" s="148">
        <v>321</v>
      </c>
      <c r="C11" s="148">
        <v>8</v>
      </c>
      <c r="D11" s="94">
        <v>329</v>
      </c>
      <c r="E11" s="148">
        <v>30000</v>
      </c>
      <c r="F11" s="148">
        <v>60000</v>
      </c>
      <c r="G11" s="148">
        <v>10110</v>
      </c>
    </row>
    <row r="12" spans="1:7" ht="12.75">
      <c r="A12" s="101" t="s">
        <v>103</v>
      </c>
      <c r="B12" s="97">
        <f>SUM(B8:B11)</f>
        <v>3476</v>
      </c>
      <c r="C12" s="97">
        <f>SUM(C8:C11)</f>
        <v>8</v>
      </c>
      <c r="D12" s="97">
        <f>SUM(D8:D11)</f>
        <v>3484</v>
      </c>
      <c r="E12" s="149">
        <f>((E8*B8)+(E9*B9)+(E10*B10)+(E11*B11))/B12</f>
        <v>28692.256329113923</v>
      </c>
      <c r="F12" s="149">
        <v>60000</v>
      </c>
      <c r="G12" s="97">
        <f>SUM(G8:G11)</f>
        <v>100215</v>
      </c>
    </row>
    <row r="13" spans="1:7" ht="12.75">
      <c r="A13" s="101"/>
      <c r="B13" s="97"/>
      <c r="C13" s="97"/>
      <c r="D13" s="97"/>
      <c r="E13" s="149"/>
      <c r="F13" s="149"/>
      <c r="G13" s="97"/>
    </row>
    <row r="14" spans="1:7" ht="12.75">
      <c r="A14" s="101" t="s">
        <v>104</v>
      </c>
      <c r="B14" s="149">
        <v>450</v>
      </c>
      <c r="C14" s="97" t="s">
        <v>47</v>
      </c>
      <c r="D14" s="97">
        <v>450</v>
      </c>
      <c r="E14" s="149">
        <v>25000</v>
      </c>
      <c r="F14" s="97" t="s">
        <v>47</v>
      </c>
      <c r="G14" s="149">
        <v>11250</v>
      </c>
    </row>
    <row r="15" spans="1:7" ht="12.75">
      <c r="A15" s="101"/>
      <c r="B15" s="97"/>
      <c r="C15" s="97"/>
      <c r="D15" s="97"/>
      <c r="E15" s="149"/>
      <c r="F15" s="149"/>
      <c r="G15" s="97"/>
    </row>
    <row r="16" spans="1:7" ht="12.75">
      <c r="A16" s="89" t="s">
        <v>106</v>
      </c>
      <c r="B16" s="148">
        <v>30</v>
      </c>
      <c r="C16" s="148" t="s">
        <v>47</v>
      </c>
      <c r="D16" s="94">
        <v>30</v>
      </c>
      <c r="E16" s="148">
        <v>25000</v>
      </c>
      <c r="F16" s="148" t="s">
        <v>47</v>
      </c>
      <c r="G16" s="148">
        <v>750</v>
      </c>
    </row>
    <row r="17" spans="1:7" ht="12.75">
      <c r="A17" s="89" t="s">
        <v>107</v>
      </c>
      <c r="B17" s="148">
        <v>115</v>
      </c>
      <c r="C17" s="94" t="s">
        <v>47</v>
      </c>
      <c r="D17" s="94">
        <v>115</v>
      </c>
      <c r="E17" s="148">
        <v>24000</v>
      </c>
      <c r="F17" s="94" t="s">
        <v>47</v>
      </c>
      <c r="G17" s="148">
        <v>2760</v>
      </c>
    </row>
    <row r="18" spans="1:7" ht="12.75">
      <c r="A18" s="89" t="s">
        <v>108</v>
      </c>
      <c r="B18" s="148">
        <v>95</v>
      </c>
      <c r="C18" s="94" t="s">
        <v>47</v>
      </c>
      <c r="D18" s="94">
        <v>95</v>
      </c>
      <c r="E18" s="148">
        <v>24000</v>
      </c>
      <c r="F18" s="94" t="s">
        <v>47</v>
      </c>
      <c r="G18" s="148">
        <v>2280</v>
      </c>
    </row>
    <row r="19" spans="1:7" ht="12.75">
      <c r="A19" s="101" t="s">
        <v>192</v>
      </c>
      <c r="B19" s="97">
        <v>240</v>
      </c>
      <c r="C19" s="97" t="s">
        <v>47</v>
      </c>
      <c r="D19" s="97">
        <v>240</v>
      </c>
      <c r="E19" s="149">
        <v>24125</v>
      </c>
      <c r="F19" s="149" t="s">
        <v>47</v>
      </c>
      <c r="G19" s="97">
        <v>5790</v>
      </c>
    </row>
    <row r="20" spans="1:7" ht="12.75">
      <c r="A20" s="101"/>
      <c r="B20" s="97"/>
      <c r="C20" s="97"/>
      <c r="D20" s="97"/>
      <c r="E20" s="149"/>
      <c r="F20" s="149"/>
      <c r="G20" s="97"/>
    </row>
    <row r="21" spans="1:7" ht="12.75">
      <c r="A21" s="101" t="s">
        <v>109</v>
      </c>
      <c r="B21" s="149">
        <v>62</v>
      </c>
      <c r="C21" s="149">
        <v>28</v>
      </c>
      <c r="D21" s="97">
        <v>90</v>
      </c>
      <c r="E21" s="149">
        <v>34200</v>
      </c>
      <c r="F21" s="149">
        <v>36425</v>
      </c>
      <c r="G21" s="149">
        <v>3140</v>
      </c>
    </row>
    <row r="22" spans="1:7" ht="12.75">
      <c r="A22" s="101"/>
      <c r="B22" s="97"/>
      <c r="C22" s="97"/>
      <c r="D22" s="97"/>
      <c r="E22" s="149"/>
      <c r="F22" s="149"/>
      <c r="G22" s="97"/>
    </row>
    <row r="23" spans="1:7" ht="12.75">
      <c r="A23" s="101" t="s">
        <v>110</v>
      </c>
      <c r="B23" s="149">
        <v>1</v>
      </c>
      <c r="C23" s="149">
        <v>26</v>
      </c>
      <c r="D23" s="97">
        <v>27</v>
      </c>
      <c r="E23" s="149">
        <v>27000</v>
      </c>
      <c r="F23" s="149">
        <v>50200</v>
      </c>
      <c r="G23" s="149">
        <v>1333</v>
      </c>
    </row>
    <row r="24" spans="1:7" ht="12.75">
      <c r="A24" s="89"/>
      <c r="B24" s="94"/>
      <c r="C24" s="94"/>
      <c r="D24" s="94"/>
      <c r="E24" s="148"/>
      <c r="F24" s="148"/>
      <c r="G24" s="94"/>
    </row>
    <row r="25" spans="1:7" ht="12.75">
      <c r="A25" s="89" t="s">
        <v>115</v>
      </c>
      <c r="B25" s="150">
        <v>177</v>
      </c>
      <c r="C25" s="150">
        <v>3</v>
      </c>
      <c r="D25" s="94">
        <v>180</v>
      </c>
      <c r="E25" s="150">
        <v>20050</v>
      </c>
      <c r="F25" s="150">
        <v>32100</v>
      </c>
      <c r="G25" s="150">
        <v>3645</v>
      </c>
    </row>
    <row r="26" spans="1:7" ht="12.75">
      <c r="A26" s="89" t="s">
        <v>116</v>
      </c>
      <c r="B26" s="150">
        <v>3</v>
      </c>
      <c r="C26" s="150">
        <v>1</v>
      </c>
      <c r="D26" s="94">
        <v>4</v>
      </c>
      <c r="E26" s="150">
        <v>33333</v>
      </c>
      <c r="F26" s="150">
        <v>35000</v>
      </c>
      <c r="G26" s="148">
        <v>135</v>
      </c>
    </row>
    <row r="27" spans="1:7" ht="12.75">
      <c r="A27" s="89" t="s">
        <v>117</v>
      </c>
      <c r="B27" s="150">
        <v>1</v>
      </c>
      <c r="C27" s="150" t="s">
        <v>47</v>
      </c>
      <c r="D27" s="94">
        <v>1</v>
      </c>
      <c r="E27" s="150">
        <v>10000</v>
      </c>
      <c r="F27" s="150" t="s">
        <v>47</v>
      </c>
      <c r="G27" s="148">
        <v>10</v>
      </c>
    </row>
    <row r="28" spans="1:7" ht="12.75">
      <c r="A28" s="101" t="s">
        <v>119</v>
      </c>
      <c r="B28" s="97">
        <v>181</v>
      </c>
      <c r="C28" s="97">
        <v>4</v>
      </c>
      <c r="D28" s="97">
        <v>185</v>
      </c>
      <c r="E28" s="149">
        <v>20215</v>
      </c>
      <c r="F28" s="149">
        <v>32825</v>
      </c>
      <c r="G28" s="97">
        <v>3790</v>
      </c>
    </row>
    <row r="29" spans="1:7" ht="12.75">
      <c r="A29" s="101"/>
      <c r="B29" s="97"/>
      <c r="C29" s="97"/>
      <c r="D29" s="97"/>
      <c r="E29" s="149"/>
      <c r="F29" s="149"/>
      <c r="G29" s="97"/>
    </row>
    <row r="30" spans="1:7" ht="12.75">
      <c r="A30" s="101" t="s">
        <v>120</v>
      </c>
      <c r="B30" s="97" t="s">
        <v>47</v>
      </c>
      <c r="C30" s="149">
        <v>2</v>
      </c>
      <c r="D30" s="97">
        <v>2</v>
      </c>
      <c r="E30" s="97" t="s">
        <v>47</v>
      </c>
      <c r="F30" s="149">
        <v>17000</v>
      </c>
      <c r="G30" s="149">
        <v>34</v>
      </c>
    </row>
    <row r="31" spans="1:7" ht="12.75">
      <c r="A31" s="89"/>
      <c r="B31" s="94"/>
      <c r="C31" s="94"/>
      <c r="D31" s="94"/>
      <c r="E31" s="148"/>
      <c r="F31" s="148"/>
      <c r="G31" s="94"/>
    </row>
    <row r="32" spans="1:7" ht="12.75">
      <c r="A32" s="89" t="s">
        <v>121</v>
      </c>
      <c r="B32" s="148" t="s">
        <v>47</v>
      </c>
      <c r="C32" s="148">
        <v>10</v>
      </c>
      <c r="D32" s="94">
        <v>10</v>
      </c>
      <c r="E32" s="148" t="s">
        <v>47</v>
      </c>
      <c r="F32" s="148">
        <v>30000</v>
      </c>
      <c r="G32" s="148">
        <v>300</v>
      </c>
    </row>
    <row r="33" spans="1:7" ht="12.75">
      <c r="A33" s="89" t="s">
        <v>123</v>
      </c>
      <c r="B33" s="148">
        <v>249</v>
      </c>
      <c r="C33" s="148">
        <v>228</v>
      </c>
      <c r="D33" s="94">
        <v>477</v>
      </c>
      <c r="E33" s="148">
        <v>15000</v>
      </c>
      <c r="F33" s="148">
        <v>34000</v>
      </c>
      <c r="G33" s="148">
        <v>11487</v>
      </c>
    </row>
    <row r="34" spans="1:7" ht="12.75">
      <c r="A34" s="89" t="s">
        <v>125</v>
      </c>
      <c r="B34" s="148">
        <v>10</v>
      </c>
      <c r="C34" s="148">
        <v>8</v>
      </c>
      <c r="D34" s="94">
        <v>18</v>
      </c>
      <c r="E34" s="148">
        <v>13000</v>
      </c>
      <c r="F34" s="148">
        <v>35000</v>
      </c>
      <c r="G34" s="148">
        <v>410</v>
      </c>
    </row>
    <row r="35" spans="1:7" ht="12.75">
      <c r="A35" s="89" t="s">
        <v>129</v>
      </c>
      <c r="B35" s="148">
        <v>62</v>
      </c>
      <c r="C35" s="148">
        <v>7</v>
      </c>
      <c r="D35" s="94">
        <v>69</v>
      </c>
      <c r="E35" s="148">
        <v>16000</v>
      </c>
      <c r="F35" s="148">
        <v>30000</v>
      </c>
      <c r="G35" s="148">
        <v>1202</v>
      </c>
    </row>
    <row r="36" spans="1:7" ht="12.75">
      <c r="A36" s="101" t="s">
        <v>194</v>
      </c>
      <c r="B36" s="97">
        <v>321</v>
      </c>
      <c r="C36" s="97">
        <v>253</v>
      </c>
      <c r="D36" s="97">
        <v>574</v>
      </c>
      <c r="E36" s="149">
        <v>15131</v>
      </c>
      <c r="F36" s="149">
        <v>33763</v>
      </c>
      <c r="G36" s="97">
        <v>13399</v>
      </c>
    </row>
    <row r="37" spans="1:7" ht="12.75">
      <c r="A37" s="101"/>
      <c r="B37" s="97"/>
      <c r="C37" s="97"/>
      <c r="D37" s="97"/>
      <c r="E37" s="149"/>
      <c r="F37" s="149"/>
      <c r="G37" s="97"/>
    </row>
    <row r="38" spans="1:7" ht="12.75">
      <c r="A38" s="89" t="s">
        <v>131</v>
      </c>
      <c r="B38" s="94" t="s">
        <v>47</v>
      </c>
      <c r="C38" s="94">
        <v>20</v>
      </c>
      <c r="D38" s="94">
        <v>20</v>
      </c>
      <c r="E38" s="148" t="s">
        <v>47</v>
      </c>
      <c r="F38" s="148">
        <v>28000</v>
      </c>
      <c r="G38" s="94">
        <v>560</v>
      </c>
    </row>
    <row r="39" spans="1:7" ht="12.75">
      <c r="A39" s="89" t="s">
        <v>135</v>
      </c>
      <c r="B39" s="94" t="s">
        <v>47</v>
      </c>
      <c r="C39" s="94">
        <v>5</v>
      </c>
      <c r="D39" s="94">
        <v>5</v>
      </c>
      <c r="E39" s="148" t="s">
        <v>47</v>
      </c>
      <c r="F39" s="148">
        <v>40000</v>
      </c>
      <c r="G39" s="94">
        <v>200</v>
      </c>
    </row>
    <row r="40" spans="1:7" ht="12.75">
      <c r="A40" s="101" t="s">
        <v>136</v>
      </c>
      <c r="B40" s="97" t="s">
        <v>47</v>
      </c>
      <c r="C40" s="97">
        <v>25</v>
      </c>
      <c r="D40" s="97">
        <v>25</v>
      </c>
      <c r="E40" s="149" t="s">
        <v>47</v>
      </c>
      <c r="F40" s="149">
        <v>30400</v>
      </c>
      <c r="G40" s="97">
        <v>760</v>
      </c>
    </row>
    <row r="41" spans="1:7" ht="12.75">
      <c r="A41" s="89"/>
      <c r="B41" s="94"/>
      <c r="C41" s="94"/>
      <c r="D41" s="94"/>
      <c r="E41" s="148"/>
      <c r="F41" s="148"/>
      <c r="G41" s="94"/>
    </row>
    <row r="42" spans="1:7" ht="12.75">
      <c r="A42" s="89" t="s">
        <v>137</v>
      </c>
      <c r="B42" s="150">
        <v>1</v>
      </c>
      <c r="C42" s="150" t="s">
        <v>47</v>
      </c>
      <c r="D42" s="94">
        <v>1</v>
      </c>
      <c r="E42" s="150">
        <v>10000</v>
      </c>
      <c r="F42" s="150" t="s">
        <v>47</v>
      </c>
      <c r="G42" s="148">
        <v>10</v>
      </c>
    </row>
    <row r="43" spans="1:7" ht="12.75">
      <c r="A43" s="89" t="s">
        <v>138</v>
      </c>
      <c r="B43" s="150">
        <v>9</v>
      </c>
      <c r="C43" s="150">
        <v>5</v>
      </c>
      <c r="D43" s="94">
        <v>14</v>
      </c>
      <c r="E43" s="150">
        <v>12000</v>
      </c>
      <c r="F43" s="150">
        <v>22000</v>
      </c>
      <c r="G43" s="148">
        <v>218</v>
      </c>
    </row>
    <row r="44" spans="1:7" ht="12.75">
      <c r="A44" s="89" t="s">
        <v>139</v>
      </c>
      <c r="B44" s="94" t="s">
        <v>47</v>
      </c>
      <c r="C44" s="99">
        <v>10</v>
      </c>
      <c r="D44" s="99">
        <v>10</v>
      </c>
      <c r="E44" s="94" t="s">
        <v>47</v>
      </c>
      <c r="F44" s="94" t="s">
        <v>47</v>
      </c>
      <c r="G44" s="94" t="s">
        <v>47</v>
      </c>
    </row>
    <row r="45" spans="1:7" ht="12.75">
      <c r="A45" s="101" t="s">
        <v>140</v>
      </c>
      <c r="B45" s="97">
        <v>10</v>
      </c>
      <c r="C45" s="97">
        <v>15</v>
      </c>
      <c r="D45" s="97">
        <v>25</v>
      </c>
      <c r="E45" s="149">
        <v>11800</v>
      </c>
      <c r="F45" s="149">
        <v>7333</v>
      </c>
      <c r="G45" s="97">
        <v>228</v>
      </c>
    </row>
    <row r="46" spans="1:7" ht="12.75">
      <c r="A46" s="101"/>
      <c r="B46" s="97"/>
      <c r="C46" s="97"/>
      <c r="D46" s="97"/>
      <c r="E46" s="149"/>
      <c r="F46" s="149"/>
      <c r="G46" s="97"/>
    </row>
    <row r="47" spans="1:7" ht="12.75">
      <c r="A47" s="89" t="s">
        <v>142</v>
      </c>
      <c r="B47" s="94" t="s">
        <v>47</v>
      </c>
      <c r="C47" s="148">
        <v>35</v>
      </c>
      <c r="D47" s="94">
        <v>35</v>
      </c>
      <c r="E47" s="94" t="s">
        <v>47</v>
      </c>
      <c r="F47" s="148">
        <v>30000</v>
      </c>
      <c r="G47" s="148">
        <v>1050</v>
      </c>
    </row>
    <row r="48" spans="1:7" ht="12.75">
      <c r="A48" s="89" t="s">
        <v>143</v>
      </c>
      <c r="B48" s="94" t="s">
        <v>47</v>
      </c>
      <c r="C48" s="148">
        <v>15</v>
      </c>
      <c r="D48" s="94">
        <v>15</v>
      </c>
      <c r="E48" s="94" t="s">
        <v>47</v>
      </c>
      <c r="F48" s="148">
        <v>25000</v>
      </c>
      <c r="G48" s="148">
        <v>375</v>
      </c>
    </row>
    <row r="49" spans="1:7" ht="12.75">
      <c r="A49" s="101" t="s">
        <v>144</v>
      </c>
      <c r="B49" s="97" t="s">
        <v>47</v>
      </c>
      <c r="C49" s="97">
        <v>50</v>
      </c>
      <c r="D49" s="97">
        <v>50</v>
      </c>
      <c r="E49" s="97" t="s">
        <v>47</v>
      </c>
      <c r="F49" s="149">
        <v>28500</v>
      </c>
      <c r="G49" s="97">
        <v>1425</v>
      </c>
    </row>
    <row r="50" spans="1:7" ht="12.75">
      <c r="A50" s="89"/>
      <c r="B50" s="94"/>
      <c r="C50" s="94"/>
      <c r="D50" s="94"/>
      <c r="E50" s="148"/>
      <c r="F50" s="148"/>
      <c r="G50" s="94"/>
    </row>
    <row r="51" spans="1:7" ht="12.75">
      <c r="A51" s="89" t="s">
        <v>147</v>
      </c>
      <c r="B51" s="148">
        <v>19</v>
      </c>
      <c r="C51" s="148">
        <v>41</v>
      </c>
      <c r="D51" s="94">
        <v>60</v>
      </c>
      <c r="E51" s="148">
        <v>10000</v>
      </c>
      <c r="F51" s="148">
        <v>20000</v>
      </c>
      <c r="G51" s="148">
        <v>1010</v>
      </c>
    </row>
    <row r="52" spans="1:7" ht="12.75">
      <c r="A52" s="89" t="s">
        <v>148</v>
      </c>
      <c r="B52" s="94" t="s">
        <v>47</v>
      </c>
      <c r="C52" s="94">
        <v>10</v>
      </c>
      <c r="D52" s="94">
        <v>10</v>
      </c>
      <c r="E52" s="94" t="s">
        <v>47</v>
      </c>
      <c r="F52" s="148">
        <v>25000</v>
      </c>
      <c r="G52" s="94">
        <v>250</v>
      </c>
    </row>
    <row r="53" spans="1:9" ht="12.75">
      <c r="A53" s="89" t="s">
        <v>149</v>
      </c>
      <c r="B53" s="94">
        <v>1</v>
      </c>
      <c r="C53" s="94">
        <v>3</v>
      </c>
      <c r="D53" s="94">
        <v>4</v>
      </c>
      <c r="E53" s="148">
        <v>11000</v>
      </c>
      <c r="F53" s="148">
        <v>35000</v>
      </c>
      <c r="G53" s="94">
        <v>116</v>
      </c>
      <c r="I53" s="159"/>
    </row>
    <row r="54" spans="1:7" ht="12.75">
      <c r="A54" s="89" t="s">
        <v>150</v>
      </c>
      <c r="B54" s="94">
        <v>2</v>
      </c>
      <c r="C54" s="94" t="s">
        <v>47</v>
      </c>
      <c r="D54" s="94">
        <v>2</v>
      </c>
      <c r="E54" s="148">
        <v>7500</v>
      </c>
      <c r="F54" s="148" t="s">
        <v>47</v>
      </c>
      <c r="G54" s="94">
        <v>15</v>
      </c>
    </row>
    <row r="55" spans="1:7" ht="12.75">
      <c r="A55" s="101" t="s">
        <v>195</v>
      </c>
      <c r="B55" s="97">
        <v>22</v>
      </c>
      <c r="C55" s="97">
        <v>54</v>
      </c>
      <c r="D55" s="97">
        <v>76</v>
      </c>
      <c r="E55" s="149">
        <v>9818</v>
      </c>
      <c r="F55" s="149">
        <v>21759</v>
      </c>
      <c r="G55" s="97">
        <v>1391</v>
      </c>
    </row>
    <row r="56" spans="1:7" ht="12.75">
      <c r="A56" s="89"/>
      <c r="B56" s="94"/>
      <c r="C56" s="94"/>
      <c r="D56" s="94"/>
      <c r="E56" s="148"/>
      <c r="F56" s="148"/>
      <c r="G56" s="94"/>
    </row>
    <row r="57" spans="1:7" ht="13.5" thickBot="1">
      <c r="A57" s="102" t="s">
        <v>156</v>
      </c>
      <c r="B57" s="103">
        <f>SUM(B12:B14,B19:B23,B28:B30,B36,B40,B45,B49,B55)</f>
        <v>4763</v>
      </c>
      <c r="C57" s="103">
        <f>SUM(C12:C14,C19:C23,C28:C30,C36,C40,C45,C49,C55)</f>
        <v>465</v>
      </c>
      <c r="D57" s="103">
        <f>SUM(D12:D14,D19:D23,D28:D30,D36,D40,D45,D49,D55)</f>
        <v>5228</v>
      </c>
      <c r="E57" s="153">
        <f>((E12*B12)+(E14*B14)+(E19*B19)+(E21*B21)+(E23*B23)+(E28*B28)+(E36*B36)+(E45*B45)+(E55*B55))/B57</f>
        <v>26825.875498635312</v>
      </c>
      <c r="F57" s="153">
        <f>((F12*C12)+(F21*C21)+(F23*C23)+(F28*C28)+(F30*C30)+(F36*C36)+(F40*C40)+(F45*C45)+(F49*C49)+(F55*C55))/C57</f>
        <v>32220.25806451613</v>
      </c>
      <c r="G57" s="103">
        <f>SUM(G12:G14,G19:G23,G28:G30,G36,G40,G45,G49,G55)</f>
        <v>142755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85">
    <pageSetUpPr fitToPage="1"/>
  </sheetPr>
  <dimension ref="A1:I5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6" customWidth="1"/>
    <col min="2" max="7" width="14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7" t="s">
        <v>176</v>
      </c>
      <c r="B3" s="207"/>
      <c r="C3" s="207"/>
      <c r="D3" s="207"/>
      <c r="E3" s="207"/>
      <c r="F3" s="207"/>
      <c r="G3" s="207"/>
    </row>
    <row r="4" spans="1:7" s="84" customFormat="1" ht="15">
      <c r="A4" s="144"/>
      <c r="B4" s="145"/>
      <c r="C4" s="145"/>
      <c r="D4" s="145"/>
      <c r="E4" s="145"/>
      <c r="F4" s="145"/>
      <c r="G4" s="145"/>
    </row>
    <row r="5" spans="1:7" ht="12.75">
      <c r="A5" s="161" t="s">
        <v>90</v>
      </c>
      <c r="B5" s="191"/>
      <c r="C5" s="161" t="s">
        <v>6</v>
      </c>
      <c r="D5" s="192"/>
      <c r="E5" s="199" t="s">
        <v>15</v>
      </c>
      <c r="F5" s="200"/>
      <c r="G5" s="91" t="s">
        <v>7</v>
      </c>
    </row>
    <row r="6" spans="1:7" ht="12.75">
      <c r="A6" s="87" t="s">
        <v>92</v>
      </c>
      <c r="B6" s="154"/>
      <c r="C6" s="155" t="s">
        <v>164</v>
      </c>
      <c r="D6" s="156" t="s">
        <v>165</v>
      </c>
      <c r="E6" s="201" t="s">
        <v>72</v>
      </c>
      <c r="F6" s="202"/>
      <c r="G6" s="90" t="s">
        <v>16</v>
      </c>
    </row>
    <row r="7" spans="1:7" ht="13.5" thickBot="1">
      <c r="A7" s="134"/>
      <c r="B7" s="135" t="s">
        <v>43</v>
      </c>
      <c r="C7" s="135" t="s">
        <v>44</v>
      </c>
      <c r="D7" s="157" t="s">
        <v>45</v>
      </c>
      <c r="E7" s="135" t="s">
        <v>43</v>
      </c>
      <c r="F7" s="135" t="s">
        <v>44</v>
      </c>
      <c r="G7" s="135" t="s">
        <v>86</v>
      </c>
    </row>
    <row r="8" spans="1:7" ht="12.75">
      <c r="A8" s="85" t="s">
        <v>99</v>
      </c>
      <c r="B8" s="129">
        <v>34</v>
      </c>
      <c r="C8" s="129" t="s">
        <v>47</v>
      </c>
      <c r="D8" s="129">
        <v>34</v>
      </c>
      <c r="E8" s="158">
        <v>40000</v>
      </c>
      <c r="F8" s="158" t="s">
        <v>47</v>
      </c>
      <c r="G8" s="129">
        <v>1360</v>
      </c>
    </row>
    <row r="9" spans="1:7" ht="12.75">
      <c r="A9" s="89" t="s">
        <v>100</v>
      </c>
      <c r="B9" s="148">
        <v>591</v>
      </c>
      <c r="C9" s="148" t="s">
        <v>47</v>
      </c>
      <c r="D9" s="94">
        <v>591</v>
      </c>
      <c r="E9" s="148">
        <v>40000</v>
      </c>
      <c r="F9" s="148" t="s">
        <v>47</v>
      </c>
      <c r="G9" s="148">
        <v>23640</v>
      </c>
    </row>
    <row r="10" spans="1:7" ht="12.75">
      <c r="A10" s="89" t="s">
        <v>101</v>
      </c>
      <c r="B10" s="94">
        <v>262</v>
      </c>
      <c r="C10" s="94">
        <v>128</v>
      </c>
      <c r="D10" s="94">
        <v>390</v>
      </c>
      <c r="E10" s="148">
        <v>40000</v>
      </c>
      <c r="F10" s="148">
        <v>65000</v>
      </c>
      <c r="G10" s="94">
        <v>18800</v>
      </c>
    </row>
    <row r="11" spans="1:7" ht="12.75">
      <c r="A11" s="89" t="s">
        <v>102</v>
      </c>
      <c r="B11" s="148">
        <v>57</v>
      </c>
      <c r="C11" s="148">
        <v>18</v>
      </c>
      <c r="D11" s="94">
        <v>75</v>
      </c>
      <c r="E11" s="148">
        <v>40000</v>
      </c>
      <c r="F11" s="148">
        <v>80000</v>
      </c>
      <c r="G11" s="148">
        <v>3720</v>
      </c>
    </row>
    <row r="12" spans="1:7" ht="12.75">
      <c r="A12" s="101" t="s">
        <v>103</v>
      </c>
      <c r="B12" s="97">
        <v>944</v>
      </c>
      <c r="C12" s="97">
        <v>146</v>
      </c>
      <c r="D12" s="97">
        <v>1090</v>
      </c>
      <c r="E12" s="149">
        <v>40000</v>
      </c>
      <c r="F12" s="149">
        <v>66849</v>
      </c>
      <c r="G12" s="97">
        <v>47520</v>
      </c>
    </row>
    <row r="13" spans="1:7" ht="12.75">
      <c r="A13" s="101"/>
      <c r="B13" s="97"/>
      <c r="C13" s="97"/>
      <c r="D13" s="97"/>
      <c r="E13" s="149"/>
      <c r="F13" s="149"/>
      <c r="G13" s="97"/>
    </row>
    <row r="14" spans="1:7" ht="12.75">
      <c r="A14" s="101" t="s">
        <v>104</v>
      </c>
      <c r="B14" s="149">
        <v>125</v>
      </c>
      <c r="C14" s="97" t="s">
        <v>47</v>
      </c>
      <c r="D14" s="97">
        <v>125</v>
      </c>
      <c r="E14" s="149">
        <v>30000</v>
      </c>
      <c r="F14" s="97" t="s">
        <v>47</v>
      </c>
      <c r="G14" s="149">
        <v>3750</v>
      </c>
    </row>
    <row r="15" spans="1:7" ht="12.75">
      <c r="A15" s="101"/>
      <c r="B15" s="97"/>
      <c r="C15" s="97"/>
      <c r="D15" s="97"/>
      <c r="E15" s="149"/>
      <c r="F15" s="149"/>
      <c r="G15" s="97"/>
    </row>
    <row r="16" spans="1:7" ht="12.75">
      <c r="A16" s="89" t="s">
        <v>106</v>
      </c>
      <c r="B16" s="148">
        <v>12</v>
      </c>
      <c r="C16" s="148" t="s">
        <v>47</v>
      </c>
      <c r="D16" s="94">
        <v>12</v>
      </c>
      <c r="E16" s="148">
        <v>32500</v>
      </c>
      <c r="F16" s="148" t="s">
        <v>47</v>
      </c>
      <c r="G16" s="148">
        <v>390</v>
      </c>
    </row>
    <row r="17" spans="1:7" ht="12.75">
      <c r="A17" s="89" t="s">
        <v>107</v>
      </c>
      <c r="B17" s="148">
        <v>60</v>
      </c>
      <c r="C17" s="94" t="s">
        <v>47</v>
      </c>
      <c r="D17" s="94">
        <v>60</v>
      </c>
      <c r="E17" s="148">
        <v>30000</v>
      </c>
      <c r="F17" s="94" t="s">
        <v>47</v>
      </c>
      <c r="G17" s="148">
        <v>1800</v>
      </c>
    </row>
    <row r="18" spans="1:7" ht="12.75">
      <c r="A18" s="89" t="s">
        <v>108</v>
      </c>
      <c r="B18" s="148">
        <v>52</v>
      </c>
      <c r="C18" s="94" t="s">
        <v>47</v>
      </c>
      <c r="D18" s="94">
        <v>52</v>
      </c>
      <c r="E18" s="148">
        <v>30000</v>
      </c>
      <c r="F18" s="94" t="s">
        <v>47</v>
      </c>
      <c r="G18" s="148">
        <v>1560</v>
      </c>
    </row>
    <row r="19" spans="1:7" ht="12.75">
      <c r="A19" s="101" t="s">
        <v>192</v>
      </c>
      <c r="B19" s="97">
        <v>124</v>
      </c>
      <c r="C19" s="97" t="s">
        <v>47</v>
      </c>
      <c r="D19" s="97">
        <v>124</v>
      </c>
      <c r="E19" s="149">
        <v>30242</v>
      </c>
      <c r="F19" s="149" t="s">
        <v>47</v>
      </c>
      <c r="G19" s="97">
        <v>3750</v>
      </c>
    </row>
    <row r="20" spans="1:7" ht="12.75">
      <c r="A20" s="101"/>
      <c r="B20" s="97"/>
      <c r="C20" s="97"/>
      <c r="D20" s="97"/>
      <c r="E20" s="149"/>
      <c r="F20" s="149"/>
      <c r="G20" s="97"/>
    </row>
    <row r="21" spans="1:7" ht="12.75">
      <c r="A21" s="101" t="s">
        <v>109</v>
      </c>
      <c r="B21" s="149">
        <v>108</v>
      </c>
      <c r="C21" s="149" t="s">
        <v>47</v>
      </c>
      <c r="D21" s="97">
        <v>108</v>
      </c>
      <c r="E21" s="149">
        <v>46100</v>
      </c>
      <c r="F21" s="149" t="s">
        <v>47</v>
      </c>
      <c r="G21" s="149">
        <v>4979</v>
      </c>
    </row>
    <row r="22" spans="1:7" ht="12.75">
      <c r="A22" s="101"/>
      <c r="B22" s="97"/>
      <c r="C22" s="97"/>
      <c r="D22" s="97"/>
      <c r="E22" s="149"/>
      <c r="F22" s="149"/>
      <c r="G22" s="97"/>
    </row>
    <row r="23" spans="1:7" ht="12.75">
      <c r="A23" s="89" t="s">
        <v>112</v>
      </c>
      <c r="B23" s="99">
        <v>10</v>
      </c>
      <c r="C23" s="94">
        <v>9</v>
      </c>
      <c r="D23" s="94">
        <v>19</v>
      </c>
      <c r="E23" s="99">
        <v>8000</v>
      </c>
      <c r="F23" s="148">
        <v>45000</v>
      </c>
      <c r="G23" s="94">
        <v>485</v>
      </c>
    </row>
    <row r="24" spans="1:7" ht="12.75">
      <c r="A24" s="101" t="s">
        <v>114</v>
      </c>
      <c r="B24" s="100">
        <v>10</v>
      </c>
      <c r="C24" s="97">
        <v>9</v>
      </c>
      <c r="D24" s="97">
        <v>19</v>
      </c>
      <c r="E24" s="100">
        <v>8000</v>
      </c>
      <c r="F24" s="149">
        <v>45000</v>
      </c>
      <c r="G24" s="97">
        <v>485</v>
      </c>
    </row>
    <row r="25" spans="1:7" ht="12.75">
      <c r="A25" s="89"/>
      <c r="B25" s="94"/>
      <c r="C25" s="94"/>
      <c r="D25" s="94"/>
      <c r="E25" s="148"/>
      <c r="F25" s="148"/>
      <c r="G25" s="94"/>
    </row>
    <row r="26" spans="1:7" ht="12.75">
      <c r="A26" s="89" t="s">
        <v>115</v>
      </c>
      <c r="B26" s="150">
        <v>31</v>
      </c>
      <c r="C26" s="150">
        <v>3</v>
      </c>
      <c r="D26" s="94">
        <v>34</v>
      </c>
      <c r="E26" s="150">
        <v>21000</v>
      </c>
      <c r="F26" s="150">
        <v>51300</v>
      </c>
      <c r="G26" s="150">
        <v>805</v>
      </c>
    </row>
    <row r="27" spans="1:7" ht="12.75">
      <c r="A27" s="101" t="s">
        <v>119</v>
      </c>
      <c r="B27" s="97">
        <v>31</v>
      </c>
      <c r="C27" s="97">
        <v>3</v>
      </c>
      <c r="D27" s="97">
        <v>34</v>
      </c>
      <c r="E27" s="149">
        <v>21000</v>
      </c>
      <c r="F27" s="149">
        <v>51300</v>
      </c>
      <c r="G27" s="97">
        <v>805</v>
      </c>
    </row>
    <row r="28" spans="1:7" ht="12.75">
      <c r="A28" s="101"/>
      <c r="B28" s="97"/>
      <c r="C28" s="97"/>
      <c r="D28" s="97"/>
      <c r="E28" s="149"/>
      <c r="F28" s="149"/>
      <c r="G28" s="97"/>
    </row>
    <row r="29" spans="1:7" ht="12.75">
      <c r="A29" s="101" t="s">
        <v>120</v>
      </c>
      <c r="B29" s="100">
        <v>7</v>
      </c>
      <c r="C29" s="149" t="s">
        <v>47</v>
      </c>
      <c r="D29" s="97">
        <v>7</v>
      </c>
      <c r="E29" s="97" t="s">
        <v>47</v>
      </c>
      <c r="F29" s="97" t="s">
        <v>47</v>
      </c>
      <c r="G29" s="149" t="s">
        <v>47</v>
      </c>
    </row>
    <row r="30" spans="1:7" ht="12.75">
      <c r="A30" s="89"/>
      <c r="B30" s="94"/>
      <c r="C30" s="94"/>
      <c r="D30" s="94"/>
      <c r="E30" s="148"/>
      <c r="F30" s="148"/>
      <c r="G30" s="94"/>
    </row>
    <row r="31" spans="1:7" ht="12.75">
      <c r="A31" s="89" t="s">
        <v>121</v>
      </c>
      <c r="B31" s="148" t="s">
        <v>47</v>
      </c>
      <c r="C31" s="148">
        <v>5</v>
      </c>
      <c r="D31" s="94">
        <v>5</v>
      </c>
      <c r="E31" s="148" t="s">
        <v>47</v>
      </c>
      <c r="F31" s="148">
        <v>50000</v>
      </c>
      <c r="G31" s="148">
        <v>250</v>
      </c>
    </row>
    <row r="32" spans="1:7" ht="12.75">
      <c r="A32" s="89" t="s">
        <v>122</v>
      </c>
      <c r="B32" s="94">
        <v>2</v>
      </c>
      <c r="C32" s="94">
        <v>1</v>
      </c>
      <c r="D32" s="94">
        <v>3</v>
      </c>
      <c r="E32" s="148">
        <v>32000</v>
      </c>
      <c r="F32" s="148">
        <v>47000</v>
      </c>
      <c r="G32" s="94">
        <v>111</v>
      </c>
    </row>
    <row r="33" spans="1:7" ht="12.75">
      <c r="A33" s="89" t="s">
        <v>123</v>
      </c>
      <c r="B33" s="148">
        <v>70</v>
      </c>
      <c r="C33" s="148">
        <v>444</v>
      </c>
      <c r="D33" s="94">
        <v>514</v>
      </c>
      <c r="E33" s="148">
        <v>25000</v>
      </c>
      <c r="F33" s="148">
        <v>80000</v>
      </c>
      <c r="G33" s="148">
        <v>37270</v>
      </c>
    </row>
    <row r="34" spans="1:7" ht="12.75">
      <c r="A34" s="89" t="s">
        <v>125</v>
      </c>
      <c r="B34" s="148">
        <v>6</v>
      </c>
      <c r="C34" s="148">
        <v>6</v>
      </c>
      <c r="D34" s="94">
        <v>12</v>
      </c>
      <c r="E34" s="148">
        <v>15000</v>
      </c>
      <c r="F34" s="148">
        <v>65000</v>
      </c>
      <c r="G34" s="148">
        <v>480</v>
      </c>
    </row>
    <row r="35" spans="1:7" ht="12.75">
      <c r="A35" s="89" t="s">
        <v>126</v>
      </c>
      <c r="B35" s="148" t="s">
        <v>47</v>
      </c>
      <c r="C35" s="148">
        <v>1</v>
      </c>
      <c r="D35" s="94">
        <v>1</v>
      </c>
      <c r="E35" s="148" t="s">
        <v>47</v>
      </c>
      <c r="F35" s="148">
        <v>65000</v>
      </c>
      <c r="G35" s="148">
        <v>65</v>
      </c>
    </row>
    <row r="36" spans="1:7" ht="12.75">
      <c r="A36" s="89" t="s">
        <v>129</v>
      </c>
      <c r="B36" s="148">
        <v>9</v>
      </c>
      <c r="C36" s="148">
        <v>33</v>
      </c>
      <c r="D36" s="94">
        <v>42</v>
      </c>
      <c r="E36" s="148">
        <v>19000</v>
      </c>
      <c r="F36" s="148">
        <v>50000</v>
      </c>
      <c r="G36" s="148">
        <v>1821</v>
      </c>
    </row>
    <row r="37" spans="1:7" ht="12.75">
      <c r="A37" s="101" t="s">
        <v>194</v>
      </c>
      <c r="B37" s="97">
        <v>87</v>
      </c>
      <c r="C37" s="97">
        <v>490</v>
      </c>
      <c r="D37" s="97">
        <v>577</v>
      </c>
      <c r="E37" s="149">
        <v>23851</v>
      </c>
      <c r="F37" s="149">
        <v>77392</v>
      </c>
      <c r="G37" s="97">
        <v>39997</v>
      </c>
    </row>
    <row r="38" spans="1:7" ht="12.75">
      <c r="A38" s="101"/>
      <c r="B38" s="97"/>
      <c r="C38" s="97"/>
      <c r="D38" s="97"/>
      <c r="E38" s="149"/>
      <c r="F38" s="149"/>
      <c r="G38" s="97"/>
    </row>
    <row r="39" spans="1:7" ht="12.75">
      <c r="A39" s="89" t="s">
        <v>131</v>
      </c>
      <c r="B39" s="94" t="s">
        <v>47</v>
      </c>
      <c r="C39" s="94">
        <v>72</v>
      </c>
      <c r="D39" s="94">
        <v>72</v>
      </c>
      <c r="E39" s="148" t="s">
        <v>47</v>
      </c>
      <c r="F39" s="148">
        <v>48000</v>
      </c>
      <c r="G39" s="94">
        <v>3456</v>
      </c>
    </row>
    <row r="40" spans="1:7" ht="12.75">
      <c r="A40" s="89" t="s">
        <v>133</v>
      </c>
      <c r="B40" s="94" t="s">
        <v>47</v>
      </c>
      <c r="C40" s="94">
        <v>31</v>
      </c>
      <c r="D40" s="94">
        <v>31</v>
      </c>
      <c r="E40" s="148" t="s">
        <v>47</v>
      </c>
      <c r="F40" s="148">
        <v>41000</v>
      </c>
      <c r="G40" s="94">
        <v>1271</v>
      </c>
    </row>
    <row r="41" spans="1:7" ht="12.75">
      <c r="A41" s="89" t="s">
        <v>134</v>
      </c>
      <c r="B41" s="94" t="s">
        <v>47</v>
      </c>
      <c r="C41" s="99">
        <v>6</v>
      </c>
      <c r="D41" s="99">
        <v>6</v>
      </c>
      <c r="E41" s="99">
        <v>15000</v>
      </c>
      <c r="F41" s="99">
        <v>38000</v>
      </c>
      <c r="G41" s="99">
        <v>228</v>
      </c>
    </row>
    <row r="42" spans="1:7" ht="12.75">
      <c r="A42" s="89" t="s">
        <v>135</v>
      </c>
      <c r="B42" s="94" t="s">
        <v>47</v>
      </c>
      <c r="C42" s="94">
        <v>20</v>
      </c>
      <c r="D42" s="94">
        <v>20</v>
      </c>
      <c r="E42" s="148" t="s">
        <v>47</v>
      </c>
      <c r="F42" s="148">
        <v>65000</v>
      </c>
      <c r="G42" s="94">
        <v>1300</v>
      </c>
    </row>
    <row r="43" spans="1:7" ht="12.75">
      <c r="A43" s="101" t="s">
        <v>136</v>
      </c>
      <c r="B43" s="97" t="s">
        <v>47</v>
      </c>
      <c r="C43" s="97">
        <v>129</v>
      </c>
      <c r="D43" s="97">
        <v>129</v>
      </c>
      <c r="E43" s="149" t="s">
        <v>47</v>
      </c>
      <c r="F43" s="149">
        <v>48488</v>
      </c>
      <c r="G43" s="97">
        <v>6255</v>
      </c>
    </row>
    <row r="44" spans="1:7" ht="12.75">
      <c r="A44" s="89"/>
      <c r="B44" s="94"/>
      <c r="C44" s="94"/>
      <c r="D44" s="94"/>
      <c r="E44" s="148"/>
      <c r="F44" s="148"/>
      <c r="G44" s="94"/>
    </row>
    <row r="45" spans="1:7" ht="12.75">
      <c r="A45" s="89" t="s">
        <v>137</v>
      </c>
      <c r="B45" s="150" t="s">
        <v>47</v>
      </c>
      <c r="C45" s="150">
        <v>5</v>
      </c>
      <c r="D45" s="94">
        <v>5</v>
      </c>
      <c r="E45" s="150" t="s">
        <v>47</v>
      </c>
      <c r="F45" s="150">
        <v>30000</v>
      </c>
      <c r="G45" s="148">
        <v>150</v>
      </c>
    </row>
    <row r="46" spans="1:7" ht="12.75">
      <c r="A46" s="89" t="s">
        <v>138</v>
      </c>
      <c r="B46" s="150">
        <v>59</v>
      </c>
      <c r="C46" s="150">
        <v>14</v>
      </c>
      <c r="D46" s="94">
        <v>73</v>
      </c>
      <c r="E46" s="150">
        <v>13800</v>
      </c>
      <c r="F46" s="150">
        <v>33500</v>
      </c>
      <c r="G46" s="148">
        <v>1283</v>
      </c>
    </row>
    <row r="47" spans="1:7" ht="12.75">
      <c r="A47" s="89" t="s">
        <v>139</v>
      </c>
      <c r="B47" s="99">
        <v>150</v>
      </c>
      <c r="C47" s="94" t="s">
        <v>47</v>
      </c>
      <c r="D47" s="99">
        <v>150</v>
      </c>
      <c r="E47" s="99">
        <v>8000</v>
      </c>
      <c r="F47" s="94" t="s">
        <v>47</v>
      </c>
      <c r="G47" s="99">
        <v>1200</v>
      </c>
    </row>
    <row r="48" spans="1:7" ht="12.75">
      <c r="A48" s="101" t="s">
        <v>140</v>
      </c>
      <c r="B48" s="97">
        <v>209</v>
      </c>
      <c r="C48" s="97">
        <v>19</v>
      </c>
      <c r="D48" s="97">
        <v>228</v>
      </c>
      <c r="E48" s="149">
        <v>9637</v>
      </c>
      <c r="F48" s="149">
        <v>32579</v>
      </c>
      <c r="G48" s="97">
        <v>2633</v>
      </c>
    </row>
    <row r="49" spans="1:7" ht="12.75">
      <c r="A49" s="101"/>
      <c r="B49" s="97"/>
      <c r="C49" s="97"/>
      <c r="D49" s="97"/>
      <c r="E49" s="149"/>
      <c r="F49" s="149"/>
      <c r="G49" s="97"/>
    </row>
    <row r="50" spans="1:7" ht="12.75">
      <c r="A50" s="89" t="s">
        <v>147</v>
      </c>
      <c r="B50" s="148">
        <v>43</v>
      </c>
      <c r="C50" s="148">
        <v>20</v>
      </c>
      <c r="D50" s="94">
        <v>63</v>
      </c>
      <c r="E50" s="148">
        <v>20000</v>
      </c>
      <c r="F50" s="148">
        <v>45000</v>
      </c>
      <c r="G50" s="148">
        <v>1760</v>
      </c>
    </row>
    <row r="51" spans="1:7" ht="12.75">
      <c r="A51" s="89" t="s">
        <v>148</v>
      </c>
      <c r="B51" s="94" t="s">
        <v>47</v>
      </c>
      <c r="C51" s="94">
        <v>10</v>
      </c>
      <c r="D51" s="94">
        <v>10</v>
      </c>
      <c r="E51" s="94" t="s">
        <v>47</v>
      </c>
      <c r="F51" s="148">
        <v>32250</v>
      </c>
      <c r="G51" s="94">
        <v>323</v>
      </c>
    </row>
    <row r="52" spans="1:9" ht="12.75">
      <c r="A52" s="89" t="s">
        <v>149</v>
      </c>
      <c r="B52" s="94" t="s">
        <v>47</v>
      </c>
      <c r="C52" s="94">
        <v>5</v>
      </c>
      <c r="D52" s="94">
        <v>5</v>
      </c>
      <c r="E52" s="148" t="s">
        <v>47</v>
      </c>
      <c r="F52" s="148">
        <v>55000</v>
      </c>
      <c r="G52" s="94">
        <v>275</v>
      </c>
      <c r="I52" s="159"/>
    </row>
    <row r="53" spans="1:7" ht="12.75">
      <c r="A53" s="89" t="s">
        <v>150</v>
      </c>
      <c r="B53" s="94" t="s">
        <v>47</v>
      </c>
      <c r="C53" s="94">
        <v>18</v>
      </c>
      <c r="D53" s="94">
        <v>18</v>
      </c>
      <c r="E53" s="148" t="s">
        <v>47</v>
      </c>
      <c r="F53" s="148">
        <v>23000</v>
      </c>
      <c r="G53" s="94">
        <v>414</v>
      </c>
    </row>
    <row r="54" spans="1:7" ht="12.75">
      <c r="A54" s="101" t="s">
        <v>195</v>
      </c>
      <c r="B54" s="97">
        <v>43</v>
      </c>
      <c r="C54" s="97">
        <v>53</v>
      </c>
      <c r="D54" s="97">
        <v>96</v>
      </c>
      <c r="E54" s="149">
        <v>20000</v>
      </c>
      <c r="F54" s="149">
        <v>36066</v>
      </c>
      <c r="G54" s="97">
        <v>2772</v>
      </c>
    </row>
    <row r="55" spans="1:7" ht="12.75">
      <c r="A55" s="89"/>
      <c r="B55" s="94"/>
      <c r="C55" s="94"/>
      <c r="D55" s="94"/>
      <c r="E55" s="148"/>
      <c r="F55" s="148"/>
      <c r="G55" s="94"/>
    </row>
    <row r="56" spans="1:7" ht="12.75">
      <c r="A56" s="89" t="s">
        <v>154</v>
      </c>
      <c r="B56" s="148">
        <v>2</v>
      </c>
      <c r="C56" s="148">
        <v>2</v>
      </c>
      <c r="D56" s="94">
        <v>4</v>
      </c>
      <c r="E56" s="148">
        <v>4000</v>
      </c>
      <c r="F56" s="148">
        <v>10000</v>
      </c>
      <c r="G56" s="148">
        <v>29</v>
      </c>
    </row>
    <row r="57" spans="1:7" ht="12.75">
      <c r="A57" s="101" t="s">
        <v>155</v>
      </c>
      <c r="B57" s="97">
        <v>2</v>
      </c>
      <c r="C57" s="97">
        <v>2</v>
      </c>
      <c r="D57" s="97">
        <v>4</v>
      </c>
      <c r="E57" s="149">
        <v>4000</v>
      </c>
      <c r="F57" s="149">
        <v>10000</v>
      </c>
      <c r="G57" s="97">
        <v>29</v>
      </c>
    </row>
    <row r="58" spans="1:7" ht="12.75">
      <c r="A58" s="101"/>
      <c r="B58" s="97"/>
      <c r="C58" s="97"/>
      <c r="D58" s="97"/>
      <c r="E58" s="149"/>
      <c r="F58" s="149"/>
      <c r="G58" s="97"/>
    </row>
    <row r="59" spans="1:7" ht="13.5" thickBot="1">
      <c r="A59" s="102" t="s">
        <v>156</v>
      </c>
      <c r="B59" s="103">
        <v>1690</v>
      </c>
      <c r="C59" s="103">
        <v>851</v>
      </c>
      <c r="D59" s="103">
        <v>2541</v>
      </c>
      <c r="E59" s="153">
        <v>33093</v>
      </c>
      <c r="F59" s="153">
        <v>67035</v>
      </c>
      <c r="G59" s="103">
        <v>112975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8">
    <pageSetUpPr fitToPage="1"/>
  </sheetPr>
  <dimension ref="A1:I5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6" customWidth="1"/>
    <col min="2" max="7" width="14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7" t="s">
        <v>177</v>
      </c>
      <c r="B3" s="207"/>
      <c r="C3" s="207"/>
      <c r="D3" s="207"/>
      <c r="E3" s="207"/>
      <c r="F3" s="207"/>
      <c r="G3" s="207"/>
    </row>
    <row r="4" spans="1:7" s="84" customFormat="1" ht="15">
      <c r="A4" s="144"/>
      <c r="B4" s="145"/>
      <c r="C4" s="145"/>
      <c r="D4" s="145"/>
      <c r="E4" s="145"/>
      <c r="F4" s="145"/>
      <c r="G4" s="145"/>
    </row>
    <row r="5" spans="1:7" ht="12.75">
      <c r="A5" s="161" t="s">
        <v>90</v>
      </c>
      <c r="B5" s="191"/>
      <c r="C5" s="161" t="s">
        <v>6</v>
      </c>
      <c r="D5" s="192"/>
      <c r="E5" s="199" t="s">
        <v>15</v>
      </c>
      <c r="F5" s="200"/>
      <c r="G5" s="91" t="s">
        <v>7</v>
      </c>
    </row>
    <row r="6" spans="1:7" ht="12.75">
      <c r="A6" s="87" t="s">
        <v>92</v>
      </c>
      <c r="B6" s="154"/>
      <c r="C6" s="155" t="s">
        <v>164</v>
      </c>
      <c r="D6" s="156" t="s">
        <v>165</v>
      </c>
      <c r="E6" s="201" t="s">
        <v>72</v>
      </c>
      <c r="F6" s="202"/>
      <c r="G6" s="90" t="s">
        <v>16</v>
      </c>
    </row>
    <row r="7" spans="1:7" ht="13.5" thickBot="1">
      <c r="A7" s="134"/>
      <c r="B7" s="135" t="s">
        <v>43</v>
      </c>
      <c r="C7" s="135" t="s">
        <v>44</v>
      </c>
      <c r="D7" s="157" t="s">
        <v>45</v>
      </c>
      <c r="E7" s="135" t="s">
        <v>43</v>
      </c>
      <c r="F7" s="135" t="s">
        <v>44</v>
      </c>
      <c r="G7" s="135" t="s">
        <v>86</v>
      </c>
    </row>
    <row r="8" spans="1:7" ht="12.75">
      <c r="A8" s="85" t="s">
        <v>99</v>
      </c>
      <c r="B8" s="129">
        <v>1525</v>
      </c>
      <c r="C8" s="129" t="s">
        <v>47</v>
      </c>
      <c r="D8" s="129">
        <v>1525</v>
      </c>
      <c r="E8" s="158">
        <v>25000</v>
      </c>
      <c r="F8" s="158" t="s">
        <v>47</v>
      </c>
      <c r="G8" s="129">
        <v>38125</v>
      </c>
    </row>
    <row r="9" spans="1:7" ht="12.75">
      <c r="A9" s="89" t="s">
        <v>100</v>
      </c>
      <c r="B9" s="148">
        <v>2064</v>
      </c>
      <c r="C9" s="148" t="s">
        <v>47</v>
      </c>
      <c r="D9" s="94">
        <v>2064</v>
      </c>
      <c r="E9" s="148">
        <v>24000</v>
      </c>
      <c r="F9" s="148" t="s">
        <v>47</v>
      </c>
      <c r="G9" s="148">
        <v>49536</v>
      </c>
    </row>
    <row r="10" spans="1:7" ht="12.75">
      <c r="A10" s="89" t="s">
        <v>101</v>
      </c>
      <c r="B10" s="94">
        <v>1383</v>
      </c>
      <c r="C10" s="94" t="s">
        <v>47</v>
      </c>
      <c r="D10" s="94">
        <v>1383</v>
      </c>
      <c r="E10" s="148">
        <v>20000</v>
      </c>
      <c r="F10" s="148" t="s">
        <v>47</v>
      </c>
      <c r="G10" s="94">
        <v>27660</v>
      </c>
    </row>
    <row r="11" spans="1:7" ht="12.75">
      <c r="A11" s="89" t="s">
        <v>102</v>
      </c>
      <c r="B11" s="148">
        <v>688</v>
      </c>
      <c r="C11" s="148">
        <v>237</v>
      </c>
      <c r="D11" s="94">
        <v>925</v>
      </c>
      <c r="E11" s="148">
        <v>25000</v>
      </c>
      <c r="F11" s="148">
        <v>35000</v>
      </c>
      <c r="G11" s="148">
        <v>25495</v>
      </c>
    </row>
    <row r="12" spans="1:7" ht="12.75">
      <c r="A12" s="101" t="s">
        <v>103</v>
      </c>
      <c r="B12" s="97">
        <v>5660</v>
      </c>
      <c r="C12" s="97">
        <v>237</v>
      </c>
      <c r="D12" s="97">
        <v>5897</v>
      </c>
      <c r="E12" s="149">
        <v>23414</v>
      </c>
      <c r="F12" s="149">
        <v>35000</v>
      </c>
      <c r="G12" s="97">
        <v>140816</v>
      </c>
    </row>
    <row r="13" spans="1:7" ht="12.75">
      <c r="A13" s="101"/>
      <c r="B13" s="97"/>
      <c r="C13" s="97"/>
      <c r="D13" s="97"/>
      <c r="E13" s="149"/>
      <c r="F13" s="149"/>
      <c r="G13" s="97"/>
    </row>
    <row r="14" spans="1:7" ht="12.75">
      <c r="A14" s="89" t="s">
        <v>106</v>
      </c>
      <c r="B14" s="148">
        <v>3</v>
      </c>
      <c r="C14" s="148" t="s">
        <v>47</v>
      </c>
      <c r="D14" s="94">
        <v>3</v>
      </c>
      <c r="E14" s="148">
        <v>24000</v>
      </c>
      <c r="F14" s="148" t="s">
        <v>47</v>
      </c>
      <c r="G14" s="148">
        <v>72</v>
      </c>
    </row>
    <row r="15" spans="1:7" ht="12.75">
      <c r="A15" s="89" t="s">
        <v>108</v>
      </c>
      <c r="B15" s="148">
        <v>2</v>
      </c>
      <c r="C15" s="94" t="s">
        <v>47</v>
      </c>
      <c r="D15" s="94">
        <v>2</v>
      </c>
      <c r="E15" s="148">
        <v>23000</v>
      </c>
      <c r="F15" s="94" t="s">
        <v>47</v>
      </c>
      <c r="G15" s="148">
        <v>46</v>
      </c>
    </row>
    <row r="16" spans="1:7" ht="12.75">
      <c r="A16" s="101" t="s">
        <v>192</v>
      </c>
      <c r="B16" s="97">
        <v>5</v>
      </c>
      <c r="C16" s="97" t="s">
        <v>47</v>
      </c>
      <c r="D16" s="97">
        <v>5</v>
      </c>
      <c r="E16" s="149">
        <v>23600</v>
      </c>
      <c r="F16" s="149" t="s">
        <v>47</v>
      </c>
      <c r="G16" s="97">
        <v>118</v>
      </c>
    </row>
    <row r="17" spans="1:7" ht="12.75">
      <c r="A17" s="101"/>
      <c r="B17" s="97"/>
      <c r="C17" s="97"/>
      <c r="D17" s="97"/>
      <c r="E17" s="149"/>
      <c r="F17" s="149"/>
      <c r="G17" s="97"/>
    </row>
    <row r="18" spans="1:7" ht="12.75">
      <c r="A18" s="101" t="s">
        <v>109</v>
      </c>
      <c r="B18" s="149" t="s">
        <v>47</v>
      </c>
      <c r="C18" s="149">
        <v>1</v>
      </c>
      <c r="D18" s="97">
        <v>1</v>
      </c>
      <c r="E18" s="149" t="s">
        <v>47</v>
      </c>
      <c r="F18" s="149">
        <v>35850</v>
      </c>
      <c r="G18" s="149">
        <v>36</v>
      </c>
    </row>
    <row r="19" spans="1:7" ht="12.75">
      <c r="A19" s="101"/>
      <c r="B19" s="97"/>
      <c r="C19" s="97"/>
      <c r="D19" s="97"/>
      <c r="E19" s="149"/>
      <c r="F19" s="149"/>
      <c r="G19" s="97"/>
    </row>
    <row r="20" spans="1:7" ht="12.75">
      <c r="A20" s="89" t="s">
        <v>115</v>
      </c>
      <c r="B20" s="150">
        <v>13</v>
      </c>
      <c r="C20" s="150">
        <v>1</v>
      </c>
      <c r="D20" s="94">
        <v>14</v>
      </c>
      <c r="E20" s="150">
        <v>12500</v>
      </c>
      <c r="F20" s="150">
        <v>33950</v>
      </c>
      <c r="G20" s="150">
        <v>196</v>
      </c>
    </row>
    <row r="21" spans="1:7" ht="12.75">
      <c r="A21" s="101" t="s">
        <v>119</v>
      </c>
      <c r="B21" s="97">
        <v>13</v>
      </c>
      <c r="C21" s="97">
        <v>1</v>
      </c>
      <c r="D21" s="97">
        <v>14</v>
      </c>
      <c r="E21" s="149">
        <v>12500</v>
      </c>
      <c r="F21" s="149">
        <v>33950</v>
      </c>
      <c r="G21" s="97">
        <v>196</v>
      </c>
    </row>
    <row r="22" spans="1:7" ht="12.75">
      <c r="A22" s="101"/>
      <c r="B22" s="97"/>
      <c r="C22" s="97"/>
      <c r="D22" s="97"/>
      <c r="E22" s="149"/>
      <c r="F22" s="149"/>
      <c r="G22" s="97"/>
    </row>
    <row r="23" spans="1:7" ht="12.75">
      <c r="A23" s="89" t="s">
        <v>121</v>
      </c>
      <c r="B23" s="148">
        <v>10</v>
      </c>
      <c r="C23" s="148">
        <v>1</v>
      </c>
      <c r="D23" s="94">
        <v>11</v>
      </c>
      <c r="E23" s="148">
        <v>17000</v>
      </c>
      <c r="F23" s="148">
        <v>28000</v>
      </c>
      <c r="G23" s="148">
        <v>198</v>
      </c>
    </row>
    <row r="24" spans="1:7" ht="12.75">
      <c r="A24" s="89" t="s">
        <v>122</v>
      </c>
      <c r="B24" s="94">
        <v>9</v>
      </c>
      <c r="C24" s="94">
        <v>1</v>
      </c>
      <c r="D24" s="94">
        <v>10</v>
      </c>
      <c r="E24" s="148">
        <v>20000</v>
      </c>
      <c r="F24" s="148">
        <v>32000</v>
      </c>
      <c r="G24" s="94">
        <v>212</v>
      </c>
    </row>
    <row r="25" spans="1:7" ht="12.75">
      <c r="A25" s="89" t="s">
        <v>123</v>
      </c>
      <c r="B25" s="148">
        <v>66</v>
      </c>
      <c r="C25" s="148">
        <v>145</v>
      </c>
      <c r="D25" s="94">
        <v>211</v>
      </c>
      <c r="E25" s="148">
        <v>15000</v>
      </c>
      <c r="F25" s="148">
        <v>36000</v>
      </c>
      <c r="G25" s="148">
        <v>6210</v>
      </c>
    </row>
    <row r="26" spans="1:7" ht="12.75">
      <c r="A26" s="89" t="s">
        <v>125</v>
      </c>
      <c r="B26" s="148">
        <v>4</v>
      </c>
      <c r="C26" s="148">
        <v>7</v>
      </c>
      <c r="D26" s="94">
        <v>11</v>
      </c>
      <c r="E26" s="148">
        <v>17000</v>
      </c>
      <c r="F26" s="148">
        <v>28000</v>
      </c>
      <c r="G26" s="148">
        <v>264</v>
      </c>
    </row>
    <row r="27" spans="1:7" ht="12.75">
      <c r="A27" s="101" t="s">
        <v>194</v>
      </c>
      <c r="B27" s="97">
        <v>89</v>
      </c>
      <c r="C27" s="97">
        <v>154</v>
      </c>
      <c r="D27" s="97">
        <v>243</v>
      </c>
      <c r="E27" s="149">
        <v>15820</v>
      </c>
      <c r="F27" s="149">
        <v>35558</v>
      </c>
      <c r="G27" s="97">
        <v>6884</v>
      </c>
    </row>
    <row r="28" spans="1:7" ht="12.75">
      <c r="A28" s="101"/>
      <c r="B28" s="97"/>
      <c r="C28" s="97"/>
      <c r="D28" s="97"/>
      <c r="E28" s="149"/>
      <c r="F28" s="149"/>
      <c r="G28" s="97"/>
    </row>
    <row r="29" spans="1:7" ht="12.75">
      <c r="A29" s="101" t="s">
        <v>130</v>
      </c>
      <c r="B29" s="149">
        <v>2</v>
      </c>
      <c r="C29" s="149">
        <v>3</v>
      </c>
      <c r="D29" s="97">
        <v>5</v>
      </c>
      <c r="E29" s="149">
        <v>8000</v>
      </c>
      <c r="F29" s="149">
        <v>24000</v>
      </c>
      <c r="G29" s="149">
        <v>88</v>
      </c>
    </row>
    <row r="30" spans="1:7" ht="12.75">
      <c r="A30" s="89"/>
      <c r="B30" s="94"/>
      <c r="C30" s="94"/>
      <c r="D30" s="94"/>
      <c r="E30" s="148"/>
      <c r="F30" s="148"/>
      <c r="G30" s="94"/>
    </row>
    <row r="31" spans="1:7" ht="12.75">
      <c r="A31" s="89" t="s">
        <v>131</v>
      </c>
      <c r="B31" s="94" t="s">
        <v>47</v>
      </c>
      <c r="C31" s="94">
        <v>30</v>
      </c>
      <c r="D31" s="94">
        <v>30</v>
      </c>
      <c r="E31" s="148" t="s">
        <v>47</v>
      </c>
      <c r="F31" s="148">
        <v>31000</v>
      </c>
      <c r="G31" s="94">
        <v>930</v>
      </c>
    </row>
    <row r="32" spans="1:7" ht="12.75">
      <c r="A32" s="89" t="s">
        <v>133</v>
      </c>
      <c r="B32" s="94">
        <v>8</v>
      </c>
      <c r="C32" s="94">
        <v>11</v>
      </c>
      <c r="D32" s="94">
        <v>19</v>
      </c>
      <c r="E32" s="148">
        <v>6500</v>
      </c>
      <c r="F32" s="148">
        <v>28000</v>
      </c>
      <c r="G32" s="94">
        <v>360</v>
      </c>
    </row>
    <row r="33" spans="1:7" ht="12.75">
      <c r="A33" s="89" t="s">
        <v>134</v>
      </c>
      <c r="B33" s="94" t="s">
        <v>47</v>
      </c>
      <c r="C33" s="94" t="s">
        <v>47</v>
      </c>
      <c r="D33" s="94" t="s">
        <v>47</v>
      </c>
      <c r="E33" s="94" t="s">
        <v>47</v>
      </c>
      <c r="F33" s="99">
        <v>33000</v>
      </c>
      <c r="G33" s="94" t="s">
        <v>47</v>
      </c>
    </row>
    <row r="34" spans="1:7" ht="12.75">
      <c r="A34" s="89" t="s">
        <v>135</v>
      </c>
      <c r="B34" s="94" t="s">
        <v>47</v>
      </c>
      <c r="C34" s="94">
        <v>32</v>
      </c>
      <c r="D34" s="94">
        <v>32</v>
      </c>
      <c r="E34" s="148" t="s">
        <v>47</v>
      </c>
      <c r="F34" s="148">
        <v>33000</v>
      </c>
      <c r="G34" s="94">
        <v>1056</v>
      </c>
    </row>
    <row r="35" spans="1:7" ht="12.75">
      <c r="A35" s="101" t="s">
        <v>136</v>
      </c>
      <c r="B35" s="97">
        <v>8</v>
      </c>
      <c r="C35" s="97">
        <v>73</v>
      </c>
      <c r="D35" s="97">
        <v>81</v>
      </c>
      <c r="E35" s="149">
        <v>6500</v>
      </c>
      <c r="F35" s="149">
        <v>31425</v>
      </c>
      <c r="G35" s="97">
        <v>2346</v>
      </c>
    </row>
    <row r="36" spans="1:7" ht="12.75">
      <c r="A36" s="89"/>
      <c r="B36" s="94"/>
      <c r="C36" s="94"/>
      <c r="D36" s="94"/>
      <c r="E36" s="148"/>
      <c r="F36" s="148"/>
      <c r="G36" s="94"/>
    </row>
    <row r="37" spans="1:7" ht="12.75">
      <c r="A37" s="89" t="s">
        <v>137</v>
      </c>
      <c r="B37" s="150">
        <v>2</v>
      </c>
      <c r="C37" s="150">
        <v>2</v>
      </c>
      <c r="D37" s="94">
        <v>4</v>
      </c>
      <c r="E37" s="150">
        <v>10000</v>
      </c>
      <c r="F37" s="150">
        <v>25000</v>
      </c>
      <c r="G37" s="148">
        <v>70</v>
      </c>
    </row>
    <row r="38" spans="1:7" ht="12.75">
      <c r="A38" s="89" t="s">
        <v>138</v>
      </c>
      <c r="B38" s="150">
        <v>93</v>
      </c>
      <c r="C38" s="150">
        <v>19</v>
      </c>
      <c r="D38" s="94">
        <v>112</v>
      </c>
      <c r="E38" s="150">
        <v>9000</v>
      </c>
      <c r="F38" s="150">
        <v>27000</v>
      </c>
      <c r="G38" s="148">
        <v>1350</v>
      </c>
    </row>
    <row r="39" spans="1:7" ht="12.75">
      <c r="A39" s="89" t="s">
        <v>139</v>
      </c>
      <c r="B39" s="99">
        <v>20</v>
      </c>
      <c r="C39" s="94" t="s">
        <v>47</v>
      </c>
      <c r="D39" s="99">
        <v>20</v>
      </c>
      <c r="E39" s="99">
        <v>7000</v>
      </c>
      <c r="F39" s="94" t="s">
        <v>47</v>
      </c>
      <c r="G39" s="99">
        <v>140</v>
      </c>
    </row>
    <row r="40" spans="1:7" ht="12.75">
      <c r="A40" s="101" t="s">
        <v>140</v>
      </c>
      <c r="B40" s="97">
        <v>115</v>
      </c>
      <c r="C40" s="97">
        <v>21</v>
      </c>
      <c r="D40" s="97">
        <v>136</v>
      </c>
      <c r="E40" s="149">
        <v>8670</v>
      </c>
      <c r="F40" s="149">
        <v>26810</v>
      </c>
      <c r="G40" s="97">
        <v>1560</v>
      </c>
    </row>
    <row r="41" spans="1:7" ht="12.75">
      <c r="A41" s="101"/>
      <c r="B41" s="97"/>
      <c r="C41" s="97"/>
      <c r="D41" s="97"/>
      <c r="E41" s="149"/>
      <c r="F41" s="149"/>
      <c r="G41" s="97"/>
    </row>
    <row r="42" spans="1:7" ht="12.75">
      <c r="A42" s="89" t="s">
        <v>143</v>
      </c>
      <c r="B42" s="94" t="s">
        <v>47</v>
      </c>
      <c r="C42" s="148">
        <v>60</v>
      </c>
      <c r="D42" s="94">
        <v>60</v>
      </c>
      <c r="E42" s="94" t="s">
        <v>47</v>
      </c>
      <c r="F42" s="148">
        <v>30000</v>
      </c>
      <c r="G42" s="148">
        <v>1800</v>
      </c>
    </row>
    <row r="43" spans="1:7" ht="12.75">
      <c r="A43" s="101" t="s">
        <v>144</v>
      </c>
      <c r="B43" s="97" t="s">
        <v>47</v>
      </c>
      <c r="C43" s="97">
        <v>60</v>
      </c>
      <c r="D43" s="97">
        <v>60</v>
      </c>
      <c r="E43" s="97" t="s">
        <v>47</v>
      </c>
      <c r="F43" s="149">
        <v>30000</v>
      </c>
      <c r="G43" s="97">
        <v>1800</v>
      </c>
    </row>
    <row r="44" spans="1:7" ht="12.75">
      <c r="A44" s="89"/>
      <c r="B44" s="94"/>
      <c r="C44" s="94"/>
      <c r="D44" s="94"/>
      <c r="E44" s="148"/>
      <c r="F44" s="148"/>
      <c r="G44" s="94"/>
    </row>
    <row r="45" spans="1:7" ht="12.75">
      <c r="A45" s="89" t="s">
        <v>147</v>
      </c>
      <c r="B45" s="148">
        <v>30</v>
      </c>
      <c r="C45" s="148">
        <v>20</v>
      </c>
      <c r="D45" s="94">
        <v>50</v>
      </c>
      <c r="E45" s="148">
        <v>15000</v>
      </c>
      <c r="F45" s="148">
        <v>30000</v>
      </c>
      <c r="G45" s="148">
        <v>1050</v>
      </c>
    </row>
    <row r="46" spans="1:9" ht="12.75">
      <c r="A46" s="89" t="s">
        <v>149</v>
      </c>
      <c r="B46" s="94">
        <v>7</v>
      </c>
      <c r="C46" s="94">
        <v>32</v>
      </c>
      <c r="D46" s="94">
        <v>39</v>
      </c>
      <c r="E46" s="148">
        <v>12000</v>
      </c>
      <c r="F46" s="148">
        <v>25000</v>
      </c>
      <c r="G46" s="94">
        <v>884</v>
      </c>
      <c r="I46" s="159"/>
    </row>
    <row r="47" spans="1:7" ht="12.75">
      <c r="A47" s="89" t="s">
        <v>150</v>
      </c>
      <c r="B47" s="94">
        <v>20</v>
      </c>
      <c r="C47" s="94">
        <v>40</v>
      </c>
      <c r="D47" s="94">
        <v>60</v>
      </c>
      <c r="E47" s="94">
        <v>10000</v>
      </c>
      <c r="F47" s="94">
        <v>25000</v>
      </c>
      <c r="G47" s="94">
        <v>1200</v>
      </c>
    </row>
    <row r="48" spans="1:7" ht="12.75">
      <c r="A48" s="101" t="s">
        <v>195</v>
      </c>
      <c r="B48" s="97">
        <f>SUM(B45:B47)</f>
        <v>57</v>
      </c>
      <c r="C48" s="97">
        <f>SUM(C45:C47)</f>
        <v>92</v>
      </c>
      <c r="D48" s="97">
        <f>SUM(D45:D47)</f>
        <v>149</v>
      </c>
      <c r="E48" s="149">
        <f>((E45*B45)+(E46*B46)+(E47*B47))/B48</f>
        <v>12877.192982456141</v>
      </c>
      <c r="F48" s="149">
        <f>((F45*C45)+(F46*C46)+(F47*C47))/C48</f>
        <v>26086.956521739132</v>
      </c>
      <c r="G48" s="97">
        <f>SUM(G45:G47)</f>
        <v>3134</v>
      </c>
    </row>
    <row r="49" spans="1:7" ht="12.75">
      <c r="A49" s="89"/>
      <c r="B49" s="94"/>
      <c r="C49" s="94"/>
      <c r="D49" s="94"/>
      <c r="E49" s="148"/>
      <c r="F49" s="148"/>
      <c r="G49" s="94"/>
    </row>
    <row r="50" spans="1:7" ht="12.75">
      <c r="A50" s="89" t="s">
        <v>154</v>
      </c>
      <c r="B50" s="148">
        <v>62</v>
      </c>
      <c r="C50" s="148">
        <v>42</v>
      </c>
      <c r="D50" s="94">
        <v>104</v>
      </c>
      <c r="E50" s="148">
        <v>4000</v>
      </c>
      <c r="F50" s="148">
        <v>20000</v>
      </c>
      <c r="G50" s="148">
        <v>1088</v>
      </c>
    </row>
    <row r="51" spans="1:7" ht="12.75">
      <c r="A51" s="101" t="s">
        <v>155</v>
      </c>
      <c r="B51" s="97">
        <v>62</v>
      </c>
      <c r="C51" s="97">
        <v>42</v>
      </c>
      <c r="D51" s="97">
        <v>104</v>
      </c>
      <c r="E51" s="149">
        <v>4000</v>
      </c>
      <c r="F51" s="149">
        <v>20000</v>
      </c>
      <c r="G51" s="97">
        <v>1088</v>
      </c>
    </row>
    <row r="52" spans="1:7" ht="12.75">
      <c r="A52" s="101"/>
      <c r="B52" s="97"/>
      <c r="C52" s="97"/>
      <c r="D52" s="97"/>
      <c r="E52" s="149"/>
      <c r="F52" s="149"/>
      <c r="G52" s="97"/>
    </row>
    <row r="53" spans="1:7" ht="13.5" thickBot="1">
      <c r="A53" s="102" t="s">
        <v>156</v>
      </c>
      <c r="B53" s="103">
        <f>SUM(B12,B16:B18,B21,B27:B29,B35,B40,B43,B48,B51)</f>
        <v>6011</v>
      </c>
      <c r="C53" s="103">
        <f>SUM(C12,C16:C18,C21,C27:C29,C35,C40,C43,C48,C51)</f>
        <v>684</v>
      </c>
      <c r="D53" s="103">
        <f>SUM(D12,D16:D18,D21,D27:D29,D35,D40,D43,D48,D51)</f>
        <v>6695</v>
      </c>
      <c r="E53" s="153">
        <f>((E12*B12)+(E16*B16)+(E21*B21)+(E27*B27)+(E29*B29)+(E35*B35)+(E40*B40)+(E48*B48)+(E51*B51))/B53</f>
        <v>22668.236566295127</v>
      </c>
      <c r="F53" s="153">
        <f>((F12*C12)+(F18*C18)+(F21*C21)+(F27*C27)+(F29*C29)+(F35*C35)+(F40*C40)+(F43*C43)+(F48*C48)+(F51*C51))/C53</f>
        <v>31885.624269005846</v>
      </c>
      <c r="G53" s="103">
        <f>SUM(G12,G16:G18,G21,G27:G29,G35,G40,G43,G48,G51)</f>
        <v>158066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79">
    <pageSetUpPr fitToPage="1"/>
  </sheetPr>
  <dimension ref="A1:J8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6" customWidth="1"/>
    <col min="2" max="9" width="12.7109375" style="86" customWidth="1"/>
    <col min="10" max="16384" width="11.421875" style="86" customWidth="1"/>
  </cols>
  <sheetData>
    <row r="1" spans="1:9" s="83" customFormat="1" ht="18">
      <c r="A1" s="203" t="s">
        <v>0</v>
      </c>
      <c r="B1" s="203"/>
      <c r="C1" s="203"/>
      <c r="D1" s="203"/>
      <c r="E1" s="203"/>
      <c r="F1" s="203"/>
      <c r="G1" s="205"/>
      <c r="H1" s="205"/>
      <c r="I1" s="205"/>
    </row>
    <row r="3" spans="1:9" s="84" customFormat="1" ht="15">
      <c r="A3" s="207" t="s">
        <v>178</v>
      </c>
      <c r="B3" s="207"/>
      <c r="C3" s="207"/>
      <c r="D3" s="207"/>
      <c r="E3" s="207"/>
      <c r="F3" s="207"/>
      <c r="G3" s="207"/>
      <c r="H3" s="207"/>
      <c r="I3" s="207"/>
    </row>
    <row r="4" spans="1:9" s="84" customFormat="1" ht="15">
      <c r="A4" s="144"/>
      <c r="B4" s="145"/>
      <c r="C4" s="145"/>
      <c r="D4" s="145"/>
      <c r="E4" s="145"/>
      <c r="F4" s="145"/>
      <c r="G4" s="145"/>
      <c r="H4" s="146"/>
      <c r="I4" s="146"/>
    </row>
    <row r="5" spans="1:9" ht="12.75">
      <c r="A5" s="161" t="s">
        <v>90</v>
      </c>
      <c r="B5" s="196" t="s">
        <v>158</v>
      </c>
      <c r="C5" s="198"/>
      <c r="D5" s="198"/>
      <c r="E5" s="198"/>
      <c r="F5" s="197"/>
      <c r="G5" s="196" t="s">
        <v>159</v>
      </c>
      <c r="H5" s="198"/>
      <c r="I5" s="198"/>
    </row>
    <row r="6" spans="1:9" ht="12.75">
      <c r="A6" s="87" t="s">
        <v>92</v>
      </c>
      <c r="B6" s="201" t="s">
        <v>41</v>
      </c>
      <c r="C6" s="202"/>
      <c r="D6" s="201" t="s">
        <v>42</v>
      </c>
      <c r="E6" s="189"/>
      <c r="F6" s="187" t="s">
        <v>45</v>
      </c>
      <c r="G6" s="196" t="s">
        <v>160</v>
      </c>
      <c r="H6" s="197"/>
      <c r="I6" s="91" t="s">
        <v>161</v>
      </c>
    </row>
    <row r="7" spans="1:9" ht="13.5" thickBot="1">
      <c r="A7" s="134"/>
      <c r="B7" s="135" t="s">
        <v>43</v>
      </c>
      <c r="C7" s="135" t="s">
        <v>44</v>
      </c>
      <c r="D7" s="135" t="s">
        <v>43</v>
      </c>
      <c r="E7" s="135" t="s">
        <v>44</v>
      </c>
      <c r="F7" s="188"/>
      <c r="G7" s="135" t="s">
        <v>43</v>
      </c>
      <c r="H7" s="147" t="s">
        <v>44</v>
      </c>
      <c r="I7" s="135" t="s">
        <v>162</v>
      </c>
    </row>
    <row r="8" spans="1:9" ht="12.75">
      <c r="A8" s="85" t="s">
        <v>99</v>
      </c>
      <c r="B8" s="129">
        <v>60899</v>
      </c>
      <c r="C8" s="160">
        <v>1900</v>
      </c>
      <c r="D8" s="129" t="s">
        <v>47</v>
      </c>
      <c r="E8" s="129" t="s">
        <v>47</v>
      </c>
      <c r="F8" s="129">
        <v>62799</v>
      </c>
      <c r="G8" s="158">
        <v>50000</v>
      </c>
      <c r="H8" s="160">
        <v>75000</v>
      </c>
      <c r="I8" s="129">
        <v>3187450</v>
      </c>
    </row>
    <row r="9" spans="1:9" ht="12.75">
      <c r="A9" s="89" t="s">
        <v>100</v>
      </c>
      <c r="B9" s="148">
        <v>110770</v>
      </c>
      <c r="C9" s="148">
        <v>1450</v>
      </c>
      <c r="D9" s="94" t="s">
        <v>47</v>
      </c>
      <c r="E9" s="94" t="s">
        <v>47</v>
      </c>
      <c r="F9" s="94">
        <v>112220</v>
      </c>
      <c r="G9" s="148">
        <v>50000</v>
      </c>
      <c r="H9" s="148">
        <v>85000</v>
      </c>
      <c r="I9" s="148">
        <v>5661750</v>
      </c>
    </row>
    <row r="10" spans="1:9" ht="12.75">
      <c r="A10" s="89" t="s">
        <v>101</v>
      </c>
      <c r="B10" s="94">
        <v>2153</v>
      </c>
      <c r="C10" s="94">
        <v>739</v>
      </c>
      <c r="D10" s="94" t="s">
        <v>47</v>
      </c>
      <c r="E10" s="94" t="s">
        <v>47</v>
      </c>
      <c r="F10" s="94">
        <v>2892</v>
      </c>
      <c r="G10" s="148">
        <v>30000</v>
      </c>
      <c r="H10" s="148">
        <v>60000</v>
      </c>
      <c r="I10" s="94">
        <v>108930</v>
      </c>
    </row>
    <row r="11" spans="1:9" ht="12.75">
      <c r="A11" s="89" t="s">
        <v>102</v>
      </c>
      <c r="B11" s="148">
        <v>9681</v>
      </c>
      <c r="C11" s="148">
        <v>4392</v>
      </c>
      <c r="D11" s="94" t="s">
        <v>47</v>
      </c>
      <c r="E11" s="94" t="s">
        <v>47</v>
      </c>
      <c r="F11" s="94">
        <v>14073</v>
      </c>
      <c r="G11" s="148">
        <v>50000</v>
      </c>
      <c r="H11" s="148">
        <v>80000</v>
      </c>
      <c r="I11" s="148">
        <v>835410</v>
      </c>
    </row>
    <row r="12" spans="1:9" ht="12.75">
      <c r="A12" s="101" t="s">
        <v>103</v>
      </c>
      <c r="B12" s="97">
        <v>183503</v>
      </c>
      <c r="C12" s="97">
        <v>8481</v>
      </c>
      <c r="D12" s="97" t="s">
        <v>47</v>
      </c>
      <c r="E12" s="97" t="s">
        <v>47</v>
      </c>
      <c r="F12" s="97">
        <v>191984</v>
      </c>
      <c r="G12" s="149">
        <v>49765</v>
      </c>
      <c r="H12" s="149">
        <v>77992</v>
      </c>
      <c r="I12" s="97">
        <v>9793540</v>
      </c>
    </row>
    <row r="13" spans="1:9" ht="12.75">
      <c r="A13" s="101"/>
      <c r="B13" s="97"/>
      <c r="C13" s="97"/>
      <c r="D13" s="97"/>
      <c r="E13" s="97"/>
      <c r="F13" s="97"/>
      <c r="G13" s="149"/>
      <c r="H13" s="149"/>
      <c r="I13" s="97"/>
    </row>
    <row r="14" spans="1:9" s="98" customFormat="1" ht="12.75">
      <c r="A14" s="101" t="s">
        <v>104</v>
      </c>
      <c r="B14" s="149">
        <v>6575</v>
      </c>
      <c r="C14" s="100">
        <v>225</v>
      </c>
      <c r="D14" s="100">
        <v>3500</v>
      </c>
      <c r="E14" s="97" t="s">
        <v>47</v>
      </c>
      <c r="F14" s="97">
        <v>10300</v>
      </c>
      <c r="G14" s="149">
        <v>50000</v>
      </c>
      <c r="H14" s="100">
        <v>65000</v>
      </c>
      <c r="I14" s="149">
        <v>343375</v>
      </c>
    </row>
    <row r="15" spans="1:9" ht="12.75">
      <c r="A15" s="101"/>
      <c r="B15" s="97"/>
      <c r="C15" s="97"/>
      <c r="D15" s="97"/>
      <c r="E15" s="97"/>
      <c r="F15" s="97"/>
      <c r="G15" s="149"/>
      <c r="H15" s="149"/>
      <c r="I15" s="97"/>
    </row>
    <row r="16" spans="1:9" s="98" customFormat="1" ht="12.75">
      <c r="A16" s="101" t="s">
        <v>105</v>
      </c>
      <c r="B16" s="97">
        <v>5627</v>
      </c>
      <c r="C16" s="97">
        <v>195</v>
      </c>
      <c r="D16" s="97" t="s">
        <v>47</v>
      </c>
      <c r="E16" s="97" t="s">
        <v>47</v>
      </c>
      <c r="F16" s="97">
        <v>5822</v>
      </c>
      <c r="G16" s="149">
        <v>28000</v>
      </c>
      <c r="H16" s="149">
        <v>46000</v>
      </c>
      <c r="I16" s="97">
        <v>166526</v>
      </c>
    </row>
    <row r="17" spans="1:9" ht="12.75">
      <c r="A17" s="89"/>
      <c r="B17" s="94"/>
      <c r="C17" s="94"/>
      <c r="D17" s="94"/>
      <c r="E17" s="94"/>
      <c r="F17" s="94"/>
      <c r="G17" s="148"/>
      <c r="H17" s="148"/>
      <c r="I17" s="94"/>
    </row>
    <row r="18" spans="1:9" ht="12.75">
      <c r="A18" s="89" t="s">
        <v>106</v>
      </c>
      <c r="B18" s="148">
        <v>3200</v>
      </c>
      <c r="C18" s="148" t="s">
        <v>47</v>
      </c>
      <c r="D18" s="94" t="s">
        <v>47</v>
      </c>
      <c r="E18" s="94" t="s">
        <v>47</v>
      </c>
      <c r="F18" s="94">
        <v>3200</v>
      </c>
      <c r="G18" s="148">
        <v>42000</v>
      </c>
      <c r="H18" s="148" t="s">
        <v>47</v>
      </c>
      <c r="I18" s="148">
        <v>134400</v>
      </c>
    </row>
    <row r="19" spans="1:9" ht="12.75">
      <c r="A19" s="89" t="s">
        <v>107</v>
      </c>
      <c r="B19" s="148">
        <v>2100</v>
      </c>
      <c r="C19" s="94" t="s">
        <v>47</v>
      </c>
      <c r="D19" s="94" t="s">
        <v>47</v>
      </c>
      <c r="E19" s="94" t="s">
        <v>47</v>
      </c>
      <c r="F19" s="94">
        <v>2100</v>
      </c>
      <c r="G19" s="148">
        <v>40000</v>
      </c>
      <c r="H19" s="94" t="s">
        <v>47</v>
      </c>
      <c r="I19" s="148">
        <v>84000</v>
      </c>
    </row>
    <row r="20" spans="1:9" ht="12.75">
      <c r="A20" s="89" t="s">
        <v>108</v>
      </c>
      <c r="B20" s="148">
        <v>1850</v>
      </c>
      <c r="C20" s="94" t="s">
        <v>47</v>
      </c>
      <c r="D20" s="94" t="s">
        <v>47</v>
      </c>
      <c r="E20" s="94" t="s">
        <v>47</v>
      </c>
      <c r="F20" s="94">
        <v>1850</v>
      </c>
      <c r="G20" s="148">
        <v>38500</v>
      </c>
      <c r="H20" s="94" t="s">
        <v>47</v>
      </c>
      <c r="I20" s="148">
        <v>71225</v>
      </c>
    </row>
    <row r="21" spans="1:9" ht="12.75">
      <c r="A21" s="101" t="s">
        <v>192</v>
      </c>
      <c r="B21" s="97">
        <v>7150</v>
      </c>
      <c r="C21" s="97" t="s">
        <v>47</v>
      </c>
      <c r="D21" s="97" t="s">
        <v>47</v>
      </c>
      <c r="E21" s="97" t="s">
        <v>47</v>
      </c>
      <c r="F21" s="97">
        <v>7150</v>
      </c>
      <c r="G21" s="149">
        <v>40507</v>
      </c>
      <c r="H21" s="149" t="s">
        <v>47</v>
      </c>
      <c r="I21" s="97">
        <v>289625</v>
      </c>
    </row>
    <row r="22" spans="1:9" ht="12.75">
      <c r="A22" s="101"/>
      <c r="B22" s="97"/>
      <c r="C22" s="97"/>
      <c r="D22" s="97"/>
      <c r="E22" s="97"/>
      <c r="F22" s="97"/>
      <c r="G22" s="149"/>
      <c r="H22" s="149"/>
      <c r="I22" s="97"/>
    </row>
    <row r="23" spans="1:9" s="98" customFormat="1" ht="12.75">
      <c r="A23" s="101" t="s">
        <v>109</v>
      </c>
      <c r="B23" s="149">
        <v>823</v>
      </c>
      <c r="C23" s="149">
        <v>430</v>
      </c>
      <c r="D23" s="100">
        <v>75</v>
      </c>
      <c r="E23" s="100">
        <v>45</v>
      </c>
      <c r="F23" s="97">
        <v>1373</v>
      </c>
      <c r="G23" s="149">
        <v>34675</v>
      </c>
      <c r="H23" s="149">
        <v>36525</v>
      </c>
      <c r="I23" s="149">
        <v>44243</v>
      </c>
    </row>
    <row r="24" spans="1:9" ht="12.75">
      <c r="A24" s="101"/>
      <c r="B24" s="97"/>
      <c r="C24" s="97"/>
      <c r="D24" s="97"/>
      <c r="E24" s="97"/>
      <c r="F24" s="97"/>
      <c r="G24" s="149"/>
      <c r="H24" s="149"/>
      <c r="I24" s="97"/>
    </row>
    <row r="25" spans="1:9" s="98" customFormat="1" ht="12.75">
      <c r="A25" s="101" t="s">
        <v>110</v>
      </c>
      <c r="B25" s="149">
        <v>50</v>
      </c>
      <c r="C25" s="149">
        <v>1</v>
      </c>
      <c r="D25" s="149" t="s">
        <v>47</v>
      </c>
      <c r="E25" s="97" t="s">
        <v>47</v>
      </c>
      <c r="F25" s="97">
        <v>51</v>
      </c>
      <c r="G25" s="149">
        <v>20000</v>
      </c>
      <c r="H25" s="149">
        <v>65000</v>
      </c>
      <c r="I25" s="149">
        <v>1065</v>
      </c>
    </row>
    <row r="26" spans="1:9" ht="12.75">
      <c r="A26" s="89"/>
      <c r="B26" s="94"/>
      <c r="C26" s="94"/>
      <c r="D26" s="94"/>
      <c r="E26" s="94"/>
      <c r="F26" s="94"/>
      <c r="G26" s="148"/>
      <c r="H26" s="148"/>
      <c r="I26" s="94"/>
    </row>
    <row r="27" spans="1:9" ht="12.75">
      <c r="A27" s="89" t="s">
        <v>111</v>
      </c>
      <c r="B27" s="94">
        <v>182</v>
      </c>
      <c r="C27" s="94">
        <v>114</v>
      </c>
      <c r="D27" s="94">
        <v>200</v>
      </c>
      <c r="E27" s="94">
        <v>720</v>
      </c>
      <c r="F27" s="94">
        <v>1216</v>
      </c>
      <c r="G27" s="148">
        <v>26000</v>
      </c>
      <c r="H27" s="148">
        <v>75000</v>
      </c>
      <c r="I27" s="94">
        <v>13282</v>
      </c>
    </row>
    <row r="28" spans="1:9" ht="12.75">
      <c r="A28" s="89" t="s">
        <v>112</v>
      </c>
      <c r="B28" s="94" t="s">
        <v>47</v>
      </c>
      <c r="C28" s="94" t="s">
        <v>47</v>
      </c>
      <c r="D28" s="94" t="s">
        <v>47</v>
      </c>
      <c r="E28" s="94" t="s">
        <v>47</v>
      </c>
      <c r="F28" s="94" t="s">
        <v>47</v>
      </c>
      <c r="G28" s="148" t="s">
        <v>47</v>
      </c>
      <c r="H28" s="148" t="s">
        <v>47</v>
      </c>
      <c r="I28" s="94" t="s">
        <v>47</v>
      </c>
    </row>
    <row r="29" spans="1:9" ht="12.75">
      <c r="A29" s="89" t="s">
        <v>113</v>
      </c>
      <c r="B29" s="99">
        <v>301</v>
      </c>
      <c r="C29" s="94">
        <v>528</v>
      </c>
      <c r="D29" s="94" t="s">
        <v>47</v>
      </c>
      <c r="E29" s="94" t="s">
        <v>47</v>
      </c>
      <c r="F29" s="94">
        <v>829</v>
      </c>
      <c r="G29" s="148">
        <v>7000</v>
      </c>
      <c r="H29" s="148">
        <v>33000</v>
      </c>
      <c r="I29" s="94">
        <v>19531</v>
      </c>
    </row>
    <row r="30" spans="1:9" ht="12.75">
      <c r="A30" s="101" t="s">
        <v>193</v>
      </c>
      <c r="B30" s="97">
        <v>483</v>
      </c>
      <c r="C30" s="97">
        <v>642</v>
      </c>
      <c r="D30" s="97">
        <v>200</v>
      </c>
      <c r="E30" s="97">
        <v>720</v>
      </c>
      <c r="F30" s="97">
        <v>2045</v>
      </c>
      <c r="G30" s="149">
        <v>14159</v>
      </c>
      <c r="H30" s="149">
        <v>40458</v>
      </c>
      <c r="I30" s="97">
        <v>32813</v>
      </c>
    </row>
    <row r="31" spans="1:9" ht="12.75">
      <c r="A31" s="89"/>
      <c r="B31" s="94"/>
      <c r="C31" s="94"/>
      <c r="D31" s="94"/>
      <c r="E31" s="94"/>
      <c r="F31" s="94"/>
      <c r="G31" s="148"/>
      <c r="H31" s="148"/>
      <c r="I31" s="94"/>
    </row>
    <row r="32" spans="1:9" ht="12.75">
      <c r="A32" s="89" t="s">
        <v>115</v>
      </c>
      <c r="B32" s="150">
        <v>1371</v>
      </c>
      <c r="C32" s="150">
        <v>45</v>
      </c>
      <c r="D32" s="150">
        <v>2436</v>
      </c>
      <c r="E32" s="94" t="s">
        <v>47</v>
      </c>
      <c r="F32" s="94">
        <v>3852</v>
      </c>
      <c r="G32" s="150">
        <v>18700</v>
      </c>
      <c r="H32" s="150">
        <v>41600</v>
      </c>
      <c r="I32" s="150">
        <v>27510</v>
      </c>
    </row>
    <row r="33" spans="1:9" ht="12.75">
      <c r="A33" s="89" t="s">
        <v>116</v>
      </c>
      <c r="B33" s="150">
        <v>1400</v>
      </c>
      <c r="C33" s="150">
        <v>59</v>
      </c>
      <c r="D33" s="99">
        <v>222</v>
      </c>
      <c r="E33" s="94" t="s">
        <v>47</v>
      </c>
      <c r="F33" s="94">
        <v>1681</v>
      </c>
      <c r="G33" s="150">
        <v>40462</v>
      </c>
      <c r="H33" s="150">
        <v>54492</v>
      </c>
      <c r="I33" s="148">
        <v>59862</v>
      </c>
    </row>
    <row r="34" spans="1:9" ht="12.75">
      <c r="A34" s="89" t="s">
        <v>117</v>
      </c>
      <c r="B34" s="150">
        <v>1468</v>
      </c>
      <c r="C34" s="150">
        <v>775</v>
      </c>
      <c r="D34" s="99">
        <v>150</v>
      </c>
      <c r="E34" s="99">
        <v>17</v>
      </c>
      <c r="F34" s="94">
        <v>2410</v>
      </c>
      <c r="G34" s="150">
        <v>16910</v>
      </c>
      <c r="H34" s="150">
        <v>38000</v>
      </c>
      <c r="I34" s="148">
        <v>54274</v>
      </c>
    </row>
    <row r="35" spans="1:9" ht="12.75">
      <c r="A35" s="89" t="s">
        <v>118</v>
      </c>
      <c r="B35" s="150">
        <v>4</v>
      </c>
      <c r="C35" s="150">
        <v>9</v>
      </c>
      <c r="D35" s="94" t="s">
        <v>47</v>
      </c>
      <c r="E35" s="94" t="s">
        <v>47</v>
      </c>
      <c r="F35" s="94">
        <v>13</v>
      </c>
      <c r="G35" s="150">
        <v>13000</v>
      </c>
      <c r="H35" s="150">
        <v>37000</v>
      </c>
      <c r="I35" s="148">
        <v>385</v>
      </c>
    </row>
    <row r="36" spans="1:9" ht="12.75">
      <c r="A36" s="101" t="s">
        <v>119</v>
      </c>
      <c r="B36" s="97">
        <v>4243</v>
      </c>
      <c r="C36" s="97">
        <v>888</v>
      </c>
      <c r="D36" s="97">
        <v>2808</v>
      </c>
      <c r="E36" s="100">
        <v>17</v>
      </c>
      <c r="F36" s="97">
        <v>7956</v>
      </c>
      <c r="G36" s="149">
        <v>25256</v>
      </c>
      <c r="H36" s="149">
        <v>39268</v>
      </c>
      <c r="I36" s="97">
        <v>142031</v>
      </c>
    </row>
    <row r="37" spans="1:9" ht="12.75">
      <c r="A37" s="101"/>
      <c r="B37" s="97"/>
      <c r="C37" s="97"/>
      <c r="D37" s="97"/>
      <c r="E37" s="97"/>
      <c r="F37" s="97"/>
      <c r="G37" s="149"/>
      <c r="H37" s="149"/>
      <c r="I37" s="97"/>
    </row>
    <row r="38" spans="1:9" s="98" customFormat="1" ht="12.75">
      <c r="A38" s="101" t="s">
        <v>120</v>
      </c>
      <c r="B38" s="149" t="s">
        <v>47</v>
      </c>
      <c r="C38" s="149" t="s">
        <v>47</v>
      </c>
      <c r="D38" s="97" t="s">
        <v>47</v>
      </c>
      <c r="E38" s="97" t="s">
        <v>47</v>
      </c>
      <c r="F38" s="97" t="s">
        <v>47</v>
      </c>
      <c r="G38" s="149" t="s">
        <v>47</v>
      </c>
      <c r="H38" s="149" t="s">
        <v>47</v>
      </c>
      <c r="I38" s="149" t="s">
        <v>47</v>
      </c>
    </row>
    <row r="39" spans="1:9" ht="12.75">
      <c r="A39" s="89"/>
      <c r="B39" s="94"/>
      <c r="C39" s="94"/>
      <c r="D39" s="94"/>
      <c r="E39" s="94"/>
      <c r="F39" s="94"/>
      <c r="G39" s="148"/>
      <c r="H39" s="148"/>
      <c r="I39" s="94"/>
    </row>
    <row r="40" spans="1:9" ht="12.75">
      <c r="A40" s="89" t="s">
        <v>121</v>
      </c>
      <c r="B40" s="99">
        <v>319</v>
      </c>
      <c r="C40" s="148">
        <v>25</v>
      </c>
      <c r="D40" s="94" t="s">
        <v>47</v>
      </c>
      <c r="E40" s="94" t="s">
        <v>47</v>
      </c>
      <c r="F40" s="94">
        <v>344</v>
      </c>
      <c r="G40" s="99">
        <v>15000</v>
      </c>
      <c r="H40" s="148">
        <v>35000</v>
      </c>
      <c r="I40" s="148">
        <v>5660</v>
      </c>
    </row>
    <row r="41" spans="1:9" ht="12.75">
      <c r="A41" s="89" t="s">
        <v>122</v>
      </c>
      <c r="B41" s="94">
        <v>121</v>
      </c>
      <c r="C41" s="94">
        <v>26</v>
      </c>
      <c r="D41" s="94" t="s">
        <v>47</v>
      </c>
      <c r="E41" s="94" t="s">
        <v>47</v>
      </c>
      <c r="F41" s="94">
        <v>147</v>
      </c>
      <c r="G41" s="148">
        <v>22000</v>
      </c>
      <c r="H41" s="148">
        <v>35000</v>
      </c>
      <c r="I41" s="94">
        <v>3572</v>
      </c>
    </row>
    <row r="42" spans="1:9" ht="12.75">
      <c r="A42" s="89" t="s">
        <v>123</v>
      </c>
      <c r="B42" s="148">
        <v>337</v>
      </c>
      <c r="C42" s="148">
        <v>2540</v>
      </c>
      <c r="D42" s="94" t="s">
        <v>47</v>
      </c>
      <c r="E42" s="94" t="s">
        <v>47</v>
      </c>
      <c r="F42" s="94">
        <v>2877</v>
      </c>
      <c r="G42" s="148">
        <v>5000</v>
      </c>
      <c r="H42" s="148">
        <v>25000</v>
      </c>
      <c r="I42" s="148">
        <v>65185</v>
      </c>
    </row>
    <row r="43" spans="1:9" ht="12.75">
      <c r="A43" s="89" t="s">
        <v>124</v>
      </c>
      <c r="B43" s="148">
        <v>119</v>
      </c>
      <c r="C43" s="148">
        <v>279</v>
      </c>
      <c r="D43" s="94" t="s">
        <v>47</v>
      </c>
      <c r="E43" s="94" t="s">
        <v>47</v>
      </c>
      <c r="F43" s="94">
        <v>398</v>
      </c>
      <c r="G43" s="148">
        <v>38000</v>
      </c>
      <c r="H43" s="148">
        <v>42000</v>
      </c>
      <c r="I43" s="148">
        <v>16240</v>
      </c>
    </row>
    <row r="44" spans="1:9" ht="12.75">
      <c r="A44" s="89" t="s">
        <v>125</v>
      </c>
      <c r="B44" s="148" t="s">
        <v>47</v>
      </c>
      <c r="C44" s="148">
        <v>292</v>
      </c>
      <c r="D44" s="148">
        <v>355</v>
      </c>
      <c r="E44" s="99">
        <v>73</v>
      </c>
      <c r="F44" s="94">
        <v>720</v>
      </c>
      <c r="G44" s="148" t="s">
        <v>47</v>
      </c>
      <c r="H44" s="148">
        <v>35000</v>
      </c>
      <c r="I44" s="148">
        <v>10220</v>
      </c>
    </row>
    <row r="45" spans="1:9" ht="12.75">
      <c r="A45" s="89" t="s">
        <v>126</v>
      </c>
      <c r="B45" s="148" t="s">
        <v>47</v>
      </c>
      <c r="C45" s="148" t="s">
        <v>47</v>
      </c>
      <c r="D45" s="94" t="s">
        <v>47</v>
      </c>
      <c r="E45" s="94" t="s">
        <v>47</v>
      </c>
      <c r="F45" s="94" t="s">
        <v>47</v>
      </c>
      <c r="G45" s="148" t="s">
        <v>47</v>
      </c>
      <c r="H45" s="148" t="s">
        <v>47</v>
      </c>
      <c r="I45" s="148" t="s">
        <v>47</v>
      </c>
    </row>
    <row r="46" spans="1:9" ht="12.75">
      <c r="A46" s="89" t="s">
        <v>127</v>
      </c>
      <c r="B46" s="148">
        <v>15</v>
      </c>
      <c r="C46" s="148" t="s">
        <v>47</v>
      </c>
      <c r="D46" s="94" t="s">
        <v>47</v>
      </c>
      <c r="E46" s="94" t="s">
        <v>47</v>
      </c>
      <c r="F46" s="94">
        <v>15</v>
      </c>
      <c r="G46" s="148">
        <v>20000</v>
      </c>
      <c r="H46" s="148" t="s">
        <v>47</v>
      </c>
      <c r="I46" s="148">
        <v>300</v>
      </c>
    </row>
    <row r="47" spans="1:9" ht="12.75">
      <c r="A47" s="89" t="s">
        <v>128</v>
      </c>
      <c r="B47" s="148">
        <v>727</v>
      </c>
      <c r="C47" s="148">
        <v>487</v>
      </c>
      <c r="D47" s="148" t="s">
        <v>47</v>
      </c>
      <c r="E47" s="94" t="s">
        <v>47</v>
      </c>
      <c r="F47" s="94">
        <v>1214</v>
      </c>
      <c r="G47" s="148">
        <v>15000</v>
      </c>
      <c r="H47" s="148">
        <v>40000</v>
      </c>
      <c r="I47" s="148">
        <v>30385</v>
      </c>
    </row>
    <row r="48" spans="1:9" ht="12.75">
      <c r="A48" s="89" t="s">
        <v>129</v>
      </c>
      <c r="B48" s="148" t="s">
        <v>47</v>
      </c>
      <c r="C48" s="148">
        <v>50</v>
      </c>
      <c r="D48" s="148">
        <v>173</v>
      </c>
      <c r="E48" s="99">
        <v>147</v>
      </c>
      <c r="F48" s="94">
        <v>370</v>
      </c>
      <c r="G48" s="148">
        <v>20000</v>
      </c>
      <c r="H48" s="148">
        <v>40000</v>
      </c>
      <c r="I48" s="148">
        <v>2000</v>
      </c>
    </row>
    <row r="49" spans="1:9" ht="12.75">
      <c r="A49" s="101" t="s">
        <v>194</v>
      </c>
      <c r="B49" s="97">
        <v>1638</v>
      </c>
      <c r="C49" s="97">
        <v>3699</v>
      </c>
      <c r="D49" s="97">
        <v>528</v>
      </c>
      <c r="E49" s="100">
        <v>220</v>
      </c>
      <c r="F49" s="97">
        <v>6085</v>
      </c>
      <c r="G49" s="149">
        <v>15176</v>
      </c>
      <c r="H49" s="149">
        <v>29387</v>
      </c>
      <c r="I49" s="97">
        <v>133562</v>
      </c>
    </row>
    <row r="50" spans="1:9" ht="12.75">
      <c r="A50" s="101"/>
      <c r="B50" s="97"/>
      <c r="C50" s="97"/>
      <c r="D50" s="97"/>
      <c r="E50" s="97"/>
      <c r="F50" s="97"/>
      <c r="G50" s="149"/>
      <c r="H50" s="149"/>
      <c r="I50" s="97"/>
    </row>
    <row r="51" spans="1:9" s="98" customFormat="1" ht="12.75">
      <c r="A51" s="101" t="s">
        <v>130</v>
      </c>
      <c r="B51" s="149">
        <v>23</v>
      </c>
      <c r="C51" s="149">
        <v>69</v>
      </c>
      <c r="D51" s="97" t="s">
        <v>47</v>
      </c>
      <c r="E51" s="97" t="s">
        <v>47</v>
      </c>
      <c r="F51" s="97">
        <v>92</v>
      </c>
      <c r="G51" s="149">
        <v>12000</v>
      </c>
      <c r="H51" s="149">
        <v>32000</v>
      </c>
      <c r="I51" s="149">
        <v>2484</v>
      </c>
    </row>
    <row r="52" spans="1:9" ht="12.75">
      <c r="A52" s="89"/>
      <c r="B52" s="94"/>
      <c r="C52" s="94"/>
      <c r="D52" s="94"/>
      <c r="E52" s="94"/>
      <c r="F52" s="94"/>
      <c r="G52" s="148"/>
      <c r="H52" s="148"/>
      <c r="I52" s="94"/>
    </row>
    <row r="53" spans="1:9" ht="12.75">
      <c r="A53" s="89" t="s">
        <v>131</v>
      </c>
      <c r="B53" s="94" t="s">
        <v>47</v>
      </c>
      <c r="C53" s="94" t="s">
        <v>47</v>
      </c>
      <c r="D53" s="99">
        <v>4</v>
      </c>
      <c r="E53" s="99">
        <v>9</v>
      </c>
      <c r="F53" s="94">
        <v>13</v>
      </c>
      <c r="G53" s="94" t="s">
        <v>47</v>
      </c>
      <c r="H53" s="148" t="s">
        <v>47</v>
      </c>
      <c r="I53" s="94" t="s">
        <v>47</v>
      </c>
    </row>
    <row r="54" spans="1:9" ht="12.75">
      <c r="A54" s="89" t="s">
        <v>132</v>
      </c>
      <c r="B54" s="94" t="s">
        <v>47</v>
      </c>
      <c r="C54" s="94" t="s">
        <v>47</v>
      </c>
      <c r="D54" s="94" t="s">
        <v>47</v>
      </c>
      <c r="E54" s="99">
        <v>129</v>
      </c>
      <c r="F54" s="94">
        <v>129</v>
      </c>
      <c r="G54" s="94" t="s">
        <v>47</v>
      </c>
      <c r="H54" s="148" t="s">
        <v>47</v>
      </c>
      <c r="I54" s="94" t="s">
        <v>47</v>
      </c>
    </row>
    <row r="55" spans="1:9" ht="12.75">
      <c r="A55" s="89" t="s">
        <v>133</v>
      </c>
      <c r="B55" s="94" t="s">
        <v>47</v>
      </c>
      <c r="C55" s="94">
        <v>17</v>
      </c>
      <c r="D55" s="94" t="s">
        <v>47</v>
      </c>
      <c r="E55" s="94" t="s">
        <v>47</v>
      </c>
      <c r="F55" s="94">
        <v>17</v>
      </c>
      <c r="G55" s="148" t="s">
        <v>47</v>
      </c>
      <c r="H55" s="148">
        <v>28000</v>
      </c>
      <c r="I55" s="94">
        <v>476</v>
      </c>
    </row>
    <row r="56" spans="1:9" ht="12.75" customHeight="1">
      <c r="A56" s="89" t="s">
        <v>134</v>
      </c>
      <c r="B56" s="94" t="s">
        <v>47</v>
      </c>
      <c r="C56" s="94">
        <v>100</v>
      </c>
      <c r="D56" s="94" t="s">
        <v>47</v>
      </c>
      <c r="E56" s="94" t="s">
        <v>47</v>
      </c>
      <c r="F56" s="94">
        <v>100</v>
      </c>
      <c r="G56" s="148" t="s">
        <v>47</v>
      </c>
      <c r="H56" s="148" t="s">
        <v>47</v>
      </c>
      <c r="I56" s="94" t="s">
        <v>47</v>
      </c>
    </row>
    <row r="57" spans="1:9" ht="12.75" customHeight="1">
      <c r="A57" s="89" t="s">
        <v>135</v>
      </c>
      <c r="B57" s="94" t="s">
        <v>47</v>
      </c>
      <c r="C57" s="94">
        <v>169</v>
      </c>
      <c r="D57" s="99">
        <v>60</v>
      </c>
      <c r="E57" s="94" t="s">
        <v>47</v>
      </c>
      <c r="F57" s="94">
        <v>229</v>
      </c>
      <c r="G57" s="148" t="s">
        <v>47</v>
      </c>
      <c r="H57" s="148">
        <v>34000</v>
      </c>
      <c r="I57" s="94">
        <v>5746</v>
      </c>
    </row>
    <row r="58" spans="1:9" ht="12.75">
      <c r="A58" s="101" t="s">
        <v>136</v>
      </c>
      <c r="B58" s="97" t="s">
        <v>47</v>
      </c>
      <c r="C58" s="97">
        <v>286</v>
      </c>
      <c r="D58" s="100">
        <v>64</v>
      </c>
      <c r="E58" s="100">
        <v>138</v>
      </c>
      <c r="F58" s="97">
        <v>488</v>
      </c>
      <c r="G58" s="149" t="s">
        <v>47</v>
      </c>
      <c r="H58" s="149">
        <v>21755</v>
      </c>
      <c r="I58" s="97">
        <v>6222</v>
      </c>
    </row>
    <row r="59" spans="1:9" ht="12.75">
      <c r="A59" s="89"/>
      <c r="B59" s="94"/>
      <c r="C59" s="94"/>
      <c r="D59" s="94"/>
      <c r="E59" s="94"/>
      <c r="F59" s="94"/>
      <c r="G59" s="148"/>
      <c r="H59" s="148"/>
      <c r="I59" s="94"/>
    </row>
    <row r="60" spans="1:9" ht="12.75">
      <c r="A60" s="89" t="s">
        <v>137</v>
      </c>
      <c r="B60" s="94" t="s">
        <v>47</v>
      </c>
      <c r="C60" s="150" t="s">
        <v>47</v>
      </c>
      <c r="D60" s="94" t="s">
        <v>47</v>
      </c>
      <c r="E60" s="94" t="s">
        <v>47</v>
      </c>
      <c r="F60" s="94" t="s">
        <v>47</v>
      </c>
      <c r="G60" s="94" t="s">
        <v>47</v>
      </c>
      <c r="H60" s="150" t="s">
        <v>47</v>
      </c>
      <c r="I60" s="148" t="s">
        <v>47</v>
      </c>
    </row>
    <row r="61" spans="1:9" ht="12.75">
      <c r="A61" s="89" t="s">
        <v>138</v>
      </c>
      <c r="B61" s="150">
        <v>32</v>
      </c>
      <c r="C61" s="150" t="s">
        <v>47</v>
      </c>
      <c r="D61" s="99">
        <v>18</v>
      </c>
      <c r="E61" s="94" t="s">
        <v>47</v>
      </c>
      <c r="F61" s="94">
        <v>50</v>
      </c>
      <c r="G61" s="150">
        <v>8000</v>
      </c>
      <c r="H61" s="150">
        <v>22000</v>
      </c>
      <c r="I61" s="148">
        <v>256</v>
      </c>
    </row>
    <row r="62" spans="1:9" ht="12.75">
      <c r="A62" s="89" t="s">
        <v>139</v>
      </c>
      <c r="B62" s="150">
        <v>5</v>
      </c>
      <c r="C62" s="150" t="s">
        <v>47</v>
      </c>
      <c r="D62" s="94" t="s">
        <v>47</v>
      </c>
      <c r="E62" s="94" t="s">
        <v>47</v>
      </c>
      <c r="F62" s="94">
        <v>5</v>
      </c>
      <c r="G62" s="150">
        <v>5500</v>
      </c>
      <c r="H62" s="150" t="s">
        <v>47</v>
      </c>
      <c r="I62" s="148">
        <v>28</v>
      </c>
    </row>
    <row r="63" spans="1:9" ht="12.75">
      <c r="A63" s="101" t="s">
        <v>140</v>
      </c>
      <c r="B63" s="97">
        <v>37</v>
      </c>
      <c r="C63" s="97" t="s">
        <v>47</v>
      </c>
      <c r="D63" s="100">
        <v>18</v>
      </c>
      <c r="E63" s="97" t="s">
        <v>47</v>
      </c>
      <c r="F63" s="97">
        <v>55</v>
      </c>
      <c r="G63" s="149">
        <v>7662</v>
      </c>
      <c r="H63" s="149" t="s">
        <v>47</v>
      </c>
      <c r="I63" s="97">
        <v>284</v>
      </c>
    </row>
    <row r="64" spans="1:9" ht="12.75">
      <c r="A64" s="101"/>
      <c r="B64" s="97"/>
      <c r="C64" s="97"/>
      <c r="D64" s="97"/>
      <c r="E64" s="97"/>
      <c r="F64" s="97"/>
      <c r="G64" s="149"/>
      <c r="H64" s="149"/>
      <c r="I64" s="97"/>
    </row>
    <row r="65" spans="1:9" s="98" customFormat="1" ht="12.75">
      <c r="A65" s="101" t="s">
        <v>141</v>
      </c>
      <c r="B65" s="97" t="s">
        <v>47</v>
      </c>
      <c r="C65" s="149" t="s">
        <v>47</v>
      </c>
      <c r="D65" s="97" t="s">
        <v>47</v>
      </c>
      <c r="E65" s="97" t="s">
        <v>47</v>
      </c>
      <c r="F65" s="97" t="s">
        <v>47</v>
      </c>
      <c r="G65" s="97" t="s">
        <v>47</v>
      </c>
      <c r="H65" s="149" t="s">
        <v>47</v>
      </c>
      <c r="I65" s="149" t="s">
        <v>47</v>
      </c>
    </row>
    <row r="66" spans="1:9" ht="12.75">
      <c r="A66" s="89"/>
      <c r="B66" s="94"/>
      <c r="C66" s="94"/>
      <c r="D66" s="94"/>
      <c r="E66" s="94"/>
      <c r="F66" s="94"/>
      <c r="G66" s="148"/>
      <c r="H66" s="148"/>
      <c r="I66" s="94"/>
    </row>
    <row r="67" spans="1:9" ht="12.75">
      <c r="A67" s="89" t="s">
        <v>142</v>
      </c>
      <c r="B67" s="94" t="s">
        <v>47</v>
      </c>
      <c r="C67" s="148" t="s">
        <v>47</v>
      </c>
      <c r="D67" s="94" t="s">
        <v>47</v>
      </c>
      <c r="E67" s="99">
        <v>500</v>
      </c>
      <c r="F67" s="94">
        <v>500</v>
      </c>
      <c r="G67" s="94" t="s">
        <v>47</v>
      </c>
      <c r="H67" s="148" t="s">
        <v>47</v>
      </c>
      <c r="I67" s="148" t="s">
        <v>47</v>
      </c>
    </row>
    <row r="68" spans="1:9" ht="12.75">
      <c r="A68" s="89" t="s">
        <v>143</v>
      </c>
      <c r="B68" s="94" t="s">
        <v>47</v>
      </c>
      <c r="C68" s="148">
        <v>15400</v>
      </c>
      <c r="D68" s="94" t="s">
        <v>47</v>
      </c>
      <c r="E68" s="99">
        <v>6000</v>
      </c>
      <c r="F68" s="94">
        <v>21400</v>
      </c>
      <c r="G68" s="94" t="s">
        <v>47</v>
      </c>
      <c r="H68" s="148">
        <v>27500</v>
      </c>
      <c r="I68" s="148">
        <v>423500</v>
      </c>
    </row>
    <row r="69" spans="1:9" ht="12.75">
      <c r="A69" s="101" t="s">
        <v>144</v>
      </c>
      <c r="B69" s="97" t="s">
        <v>47</v>
      </c>
      <c r="C69" s="97">
        <v>15400</v>
      </c>
      <c r="D69" s="97" t="s">
        <v>47</v>
      </c>
      <c r="E69" s="100">
        <v>6500</v>
      </c>
      <c r="F69" s="97">
        <v>21900</v>
      </c>
      <c r="G69" s="97" t="s">
        <v>47</v>
      </c>
      <c r="H69" s="149">
        <v>27500</v>
      </c>
      <c r="I69" s="97">
        <v>423500</v>
      </c>
    </row>
    <row r="70" spans="1:9" ht="12.75">
      <c r="A70" s="152"/>
      <c r="B70" s="94"/>
      <c r="C70" s="94"/>
      <c r="D70" s="94"/>
      <c r="E70" s="94"/>
      <c r="F70" s="94"/>
      <c r="G70" s="148"/>
      <c r="H70" s="148"/>
      <c r="I70" s="94"/>
    </row>
    <row r="71" spans="1:9" ht="12.75">
      <c r="A71" s="89" t="s">
        <v>145</v>
      </c>
      <c r="B71" s="94" t="s">
        <v>47</v>
      </c>
      <c r="C71" s="94" t="s">
        <v>47</v>
      </c>
      <c r="D71" s="94" t="s">
        <v>47</v>
      </c>
      <c r="E71" s="94" t="s">
        <v>47</v>
      </c>
      <c r="F71" s="94" t="s">
        <v>47</v>
      </c>
      <c r="G71" s="94" t="s">
        <v>47</v>
      </c>
      <c r="H71" s="148" t="s">
        <v>47</v>
      </c>
      <c r="I71" s="94" t="s">
        <v>47</v>
      </c>
    </row>
    <row r="72" spans="1:9" ht="12.75">
      <c r="A72" s="89" t="s">
        <v>146</v>
      </c>
      <c r="B72" s="94" t="s">
        <v>47</v>
      </c>
      <c r="C72" s="94">
        <v>37</v>
      </c>
      <c r="D72" s="94" t="s">
        <v>47</v>
      </c>
      <c r="E72" s="94" t="s">
        <v>47</v>
      </c>
      <c r="F72" s="94">
        <v>37</v>
      </c>
      <c r="G72" s="94" t="s">
        <v>47</v>
      </c>
      <c r="H72" s="148" t="s">
        <v>47</v>
      </c>
      <c r="I72" s="94" t="s">
        <v>47</v>
      </c>
    </row>
    <row r="73" spans="1:9" ht="12.75">
      <c r="A73" s="89" t="s">
        <v>147</v>
      </c>
      <c r="B73" s="148" t="s">
        <v>47</v>
      </c>
      <c r="C73" s="148" t="s">
        <v>47</v>
      </c>
      <c r="D73" s="94" t="s">
        <v>47</v>
      </c>
      <c r="E73" s="99">
        <v>144</v>
      </c>
      <c r="F73" s="94">
        <v>144</v>
      </c>
      <c r="G73" s="148" t="s">
        <v>47</v>
      </c>
      <c r="H73" s="148" t="s">
        <v>47</v>
      </c>
      <c r="I73" s="148" t="s">
        <v>47</v>
      </c>
    </row>
    <row r="74" spans="1:9" ht="12.75">
      <c r="A74" s="89" t="s">
        <v>148</v>
      </c>
      <c r="B74" s="94" t="s">
        <v>47</v>
      </c>
      <c r="C74" s="94" t="s">
        <v>47</v>
      </c>
      <c r="D74" s="94" t="s">
        <v>47</v>
      </c>
      <c r="E74" s="99">
        <v>30</v>
      </c>
      <c r="F74" s="94">
        <v>30</v>
      </c>
      <c r="G74" s="94" t="s">
        <v>47</v>
      </c>
      <c r="H74" s="148" t="s">
        <v>47</v>
      </c>
      <c r="I74" s="94" t="s">
        <v>47</v>
      </c>
    </row>
    <row r="75" spans="1:9" ht="12.75">
      <c r="A75" s="89" t="s">
        <v>149</v>
      </c>
      <c r="B75" s="94" t="s">
        <v>47</v>
      </c>
      <c r="C75" s="94" t="s">
        <v>47</v>
      </c>
      <c r="D75" s="94" t="s">
        <v>47</v>
      </c>
      <c r="E75" s="94" t="s">
        <v>47</v>
      </c>
      <c r="F75" s="94" t="s">
        <v>47</v>
      </c>
      <c r="G75" s="148" t="s">
        <v>47</v>
      </c>
      <c r="H75" s="148" t="s">
        <v>47</v>
      </c>
      <c r="I75" s="94" t="s">
        <v>47</v>
      </c>
    </row>
    <row r="76" spans="1:9" ht="12.75">
      <c r="A76" s="89" t="s">
        <v>150</v>
      </c>
      <c r="B76" s="94" t="s">
        <v>47</v>
      </c>
      <c r="C76" s="94">
        <v>2</v>
      </c>
      <c r="D76" s="99">
        <v>77</v>
      </c>
      <c r="E76" s="94" t="s">
        <v>47</v>
      </c>
      <c r="F76" s="94">
        <v>79</v>
      </c>
      <c r="G76" s="148" t="s">
        <v>47</v>
      </c>
      <c r="H76" s="148">
        <v>30500</v>
      </c>
      <c r="I76" s="94">
        <v>61</v>
      </c>
    </row>
    <row r="77" spans="1:9" ht="12.75">
      <c r="A77" s="89" t="s">
        <v>151</v>
      </c>
      <c r="B77" s="94" t="s">
        <v>47</v>
      </c>
      <c r="C77" s="94" t="s">
        <v>47</v>
      </c>
      <c r="D77" s="94" t="s">
        <v>47</v>
      </c>
      <c r="E77" s="94" t="s">
        <v>47</v>
      </c>
      <c r="F77" s="94" t="s">
        <v>47</v>
      </c>
      <c r="G77" s="94" t="s">
        <v>47</v>
      </c>
      <c r="H77" s="148" t="s">
        <v>47</v>
      </c>
      <c r="I77" s="94" t="s">
        <v>47</v>
      </c>
    </row>
    <row r="78" spans="1:9" ht="12.75">
      <c r="A78" s="89" t="s">
        <v>152</v>
      </c>
      <c r="B78" s="148" t="s">
        <v>47</v>
      </c>
      <c r="C78" s="148" t="s">
        <v>47</v>
      </c>
      <c r="D78" s="99">
        <v>3125</v>
      </c>
      <c r="E78" s="99">
        <v>236</v>
      </c>
      <c r="F78" s="94">
        <v>3361</v>
      </c>
      <c r="G78" s="148" t="s">
        <v>47</v>
      </c>
      <c r="H78" s="148" t="s">
        <v>47</v>
      </c>
      <c r="I78" s="148" t="s">
        <v>47</v>
      </c>
    </row>
    <row r="79" spans="1:9" ht="12.75">
      <c r="A79" s="101" t="s">
        <v>195</v>
      </c>
      <c r="B79" s="97" t="s">
        <v>47</v>
      </c>
      <c r="C79" s="97">
        <v>39</v>
      </c>
      <c r="D79" s="100">
        <v>3202</v>
      </c>
      <c r="E79" s="100">
        <v>410</v>
      </c>
      <c r="F79" s="97">
        <v>3651</v>
      </c>
      <c r="G79" s="149" t="s">
        <v>47</v>
      </c>
      <c r="H79" s="149">
        <v>1564</v>
      </c>
      <c r="I79" s="97">
        <v>61</v>
      </c>
    </row>
    <row r="80" spans="1:9" ht="12.75">
      <c r="A80" s="89"/>
      <c r="B80" s="94"/>
      <c r="C80" s="94"/>
      <c r="D80" s="94"/>
      <c r="E80" s="94"/>
      <c r="F80" s="94"/>
      <c r="G80" s="148"/>
      <c r="H80" s="148"/>
      <c r="I80" s="94"/>
    </row>
    <row r="81" spans="1:9" ht="12.75">
      <c r="A81" s="89" t="s">
        <v>153</v>
      </c>
      <c r="B81" s="94" t="s">
        <v>47</v>
      </c>
      <c r="C81" s="94" t="s">
        <v>47</v>
      </c>
      <c r="D81" s="94" t="s">
        <v>47</v>
      </c>
      <c r="E81" s="94" t="s">
        <v>47</v>
      </c>
      <c r="F81" s="94" t="s">
        <v>47</v>
      </c>
      <c r="G81" s="94" t="s">
        <v>47</v>
      </c>
      <c r="H81" s="148" t="s">
        <v>47</v>
      </c>
      <c r="I81" s="94" t="s">
        <v>47</v>
      </c>
    </row>
    <row r="82" spans="1:9" ht="12.75">
      <c r="A82" s="89" t="s">
        <v>154</v>
      </c>
      <c r="B82" s="148" t="s">
        <v>47</v>
      </c>
      <c r="C82" s="148" t="s">
        <v>47</v>
      </c>
      <c r="D82" s="94" t="s">
        <v>47</v>
      </c>
      <c r="E82" s="94" t="s">
        <v>47</v>
      </c>
      <c r="F82" s="94" t="s">
        <v>47</v>
      </c>
      <c r="G82" s="148" t="s">
        <v>47</v>
      </c>
      <c r="H82" s="148" t="s">
        <v>47</v>
      </c>
      <c r="I82" s="148" t="s">
        <v>47</v>
      </c>
    </row>
    <row r="83" spans="1:9" ht="12.75">
      <c r="A83" s="101" t="s">
        <v>155</v>
      </c>
      <c r="B83" s="97" t="s">
        <v>47</v>
      </c>
      <c r="C83" s="97" t="s">
        <v>47</v>
      </c>
      <c r="D83" s="97" t="s">
        <v>47</v>
      </c>
      <c r="E83" s="97" t="s">
        <v>47</v>
      </c>
      <c r="F83" s="97" t="s">
        <v>47</v>
      </c>
      <c r="G83" s="149" t="s">
        <v>47</v>
      </c>
      <c r="H83" s="149" t="s">
        <v>47</v>
      </c>
      <c r="I83" s="97" t="s">
        <v>47</v>
      </c>
    </row>
    <row r="84" spans="1:9" ht="12.75">
      <c r="A84" s="101"/>
      <c r="B84" s="97"/>
      <c r="C84" s="97"/>
      <c r="D84" s="97"/>
      <c r="E84" s="97"/>
      <c r="F84" s="97"/>
      <c r="G84" s="149"/>
      <c r="H84" s="149"/>
      <c r="I84" s="97"/>
    </row>
    <row r="85" spans="1:10" s="98" customFormat="1" ht="13.5" thickBot="1">
      <c r="A85" s="102" t="s">
        <v>156</v>
      </c>
      <c r="B85" s="103">
        <v>210152</v>
      </c>
      <c r="C85" s="103">
        <v>30355</v>
      </c>
      <c r="D85" s="103">
        <v>10395</v>
      </c>
      <c r="E85" s="103">
        <v>8050</v>
      </c>
      <c r="F85" s="103">
        <v>258952</v>
      </c>
      <c r="G85" s="153">
        <v>47951</v>
      </c>
      <c r="H85" s="153">
        <v>42904</v>
      </c>
      <c r="I85" s="103">
        <v>11379331</v>
      </c>
      <c r="J85" s="101"/>
    </row>
    <row r="88" ht="12.75">
      <c r="C88" s="95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401">
    <pageSetUpPr fitToPage="1"/>
  </sheetPr>
  <dimension ref="A1:F6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86" customWidth="1"/>
    <col min="2" max="5" width="14.7109375" style="86" customWidth="1"/>
    <col min="6" max="6" width="18.7109375" style="86" customWidth="1"/>
    <col min="7" max="16384" width="11.421875" style="86" customWidth="1"/>
  </cols>
  <sheetData>
    <row r="1" spans="1:6" s="83" customFormat="1" ht="18">
      <c r="A1" s="203" t="s">
        <v>0</v>
      </c>
      <c r="B1" s="203"/>
      <c r="C1" s="203"/>
      <c r="D1" s="203"/>
      <c r="E1" s="203"/>
      <c r="F1" s="203"/>
    </row>
    <row r="3" spans="1:6" s="84" customFormat="1" ht="15">
      <c r="A3" s="207" t="s">
        <v>179</v>
      </c>
      <c r="B3" s="207"/>
      <c r="C3" s="207"/>
      <c r="D3" s="207"/>
      <c r="E3" s="207"/>
      <c r="F3" s="207"/>
    </row>
    <row r="4" spans="1:6" s="84" customFormat="1" ht="15">
      <c r="A4" s="4"/>
      <c r="B4" s="5"/>
      <c r="C4" s="5"/>
      <c r="D4" s="5"/>
      <c r="E4" s="5"/>
      <c r="F4" s="5"/>
    </row>
    <row r="5" spans="1:6" ht="12.75">
      <c r="A5" s="161" t="s">
        <v>90</v>
      </c>
      <c r="B5" s="199" t="s">
        <v>180</v>
      </c>
      <c r="C5" s="222"/>
      <c r="D5" s="222"/>
      <c r="E5" s="200"/>
      <c r="F5" s="91" t="s">
        <v>7</v>
      </c>
    </row>
    <row r="6" spans="1:6" ht="12.75">
      <c r="A6" s="87" t="s">
        <v>92</v>
      </c>
      <c r="B6" s="196" t="s">
        <v>42</v>
      </c>
      <c r="C6" s="197"/>
      <c r="D6" s="196" t="s">
        <v>181</v>
      </c>
      <c r="E6" s="197"/>
      <c r="F6" s="90" t="s">
        <v>182</v>
      </c>
    </row>
    <row r="7" spans="1:6" ht="13.5" thickBot="1">
      <c r="A7" s="134"/>
      <c r="B7" s="135" t="s">
        <v>43</v>
      </c>
      <c r="C7" s="135" t="s">
        <v>44</v>
      </c>
      <c r="D7" s="135" t="s">
        <v>43</v>
      </c>
      <c r="E7" s="135" t="s">
        <v>44</v>
      </c>
      <c r="F7" s="135" t="s">
        <v>183</v>
      </c>
    </row>
    <row r="8" spans="1:6" ht="12.75">
      <c r="A8" s="162" t="s">
        <v>100</v>
      </c>
      <c r="B8" s="113" t="s">
        <v>47</v>
      </c>
      <c r="C8" s="113" t="s">
        <v>47</v>
      </c>
      <c r="D8" s="113">
        <v>6446</v>
      </c>
      <c r="E8" s="113">
        <v>87</v>
      </c>
      <c r="F8" s="163">
        <v>4264</v>
      </c>
    </row>
    <row r="9" spans="1:6" ht="12.75">
      <c r="A9" s="162" t="s">
        <v>102</v>
      </c>
      <c r="B9" s="113" t="s">
        <v>47</v>
      </c>
      <c r="C9" s="113" t="s">
        <v>47</v>
      </c>
      <c r="D9" s="113">
        <v>580</v>
      </c>
      <c r="E9" s="113">
        <v>264</v>
      </c>
      <c r="F9" s="163">
        <v>633</v>
      </c>
    </row>
    <row r="10" spans="1:6" ht="12.75">
      <c r="A10" s="164" t="s">
        <v>103</v>
      </c>
      <c r="B10" s="117" t="s">
        <v>47</v>
      </c>
      <c r="C10" s="117" t="s">
        <v>47</v>
      </c>
      <c r="D10" s="117">
        <v>7026</v>
      </c>
      <c r="E10" s="117">
        <v>351</v>
      </c>
      <c r="F10" s="165">
        <v>4897</v>
      </c>
    </row>
    <row r="11" spans="1:6" ht="12.75">
      <c r="A11" s="164"/>
      <c r="B11" s="113"/>
      <c r="C11" s="113"/>
      <c r="D11" s="113"/>
      <c r="E11" s="113"/>
      <c r="F11" s="163"/>
    </row>
    <row r="12" spans="1:6" ht="12.75">
      <c r="A12" s="164" t="s">
        <v>104</v>
      </c>
      <c r="B12" s="117">
        <v>3500</v>
      </c>
      <c r="C12" s="117" t="s">
        <v>47</v>
      </c>
      <c r="D12" s="117">
        <v>3288</v>
      </c>
      <c r="E12" s="117">
        <v>113</v>
      </c>
      <c r="F12" s="165">
        <v>3668</v>
      </c>
    </row>
    <row r="13" spans="1:6" ht="12.75">
      <c r="A13" s="164"/>
      <c r="B13" s="113"/>
      <c r="C13" s="113"/>
      <c r="D13" s="113"/>
      <c r="E13" s="113"/>
      <c r="F13" s="163"/>
    </row>
    <row r="14" spans="1:6" ht="12.75">
      <c r="A14" s="164" t="s">
        <v>105</v>
      </c>
      <c r="B14" s="117" t="s">
        <v>47</v>
      </c>
      <c r="C14" s="117" t="s">
        <v>47</v>
      </c>
      <c r="D14" s="117">
        <v>5627</v>
      </c>
      <c r="E14" s="117">
        <v>195</v>
      </c>
      <c r="F14" s="165">
        <v>1174</v>
      </c>
    </row>
    <row r="15" spans="1:6" ht="12.75">
      <c r="A15" s="162"/>
      <c r="B15" s="113"/>
      <c r="C15" s="113"/>
      <c r="D15" s="113"/>
      <c r="E15" s="113"/>
      <c r="F15" s="163"/>
    </row>
    <row r="16" spans="1:6" ht="12.75">
      <c r="A16" s="162" t="s">
        <v>106</v>
      </c>
      <c r="B16" s="113" t="s">
        <v>47</v>
      </c>
      <c r="C16" s="113" t="s">
        <v>47</v>
      </c>
      <c r="D16" s="113">
        <v>1000</v>
      </c>
      <c r="E16" s="113" t="s">
        <v>47</v>
      </c>
      <c r="F16" s="163">
        <v>90</v>
      </c>
    </row>
    <row r="17" spans="1:6" ht="12.75">
      <c r="A17" s="164" t="s">
        <v>192</v>
      </c>
      <c r="B17" s="117" t="s">
        <v>47</v>
      </c>
      <c r="C17" s="117" t="s">
        <v>47</v>
      </c>
      <c r="D17" s="117">
        <v>1000</v>
      </c>
      <c r="E17" s="117" t="s">
        <v>47</v>
      </c>
      <c r="F17" s="165">
        <v>90</v>
      </c>
    </row>
    <row r="18" spans="1:6" ht="12.75">
      <c r="A18" s="164"/>
      <c r="B18" s="113"/>
      <c r="C18" s="113"/>
      <c r="D18" s="113"/>
      <c r="E18" s="113"/>
      <c r="F18" s="163"/>
    </row>
    <row r="19" spans="1:6" ht="12.75">
      <c r="A19" s="164" t="s">
        <v>109</v>
      </c>
      <c r="B19" s="117">
        <v>75</v>
      </c>
      <c r="C19" s="117">
        <v>45</v>
      </c>
      <c r="D19" s="117" t="s">
        <v>47</v>
      </c>
      <c r="E19" s="117" t="s">
        <v>47</v>
      </c>
      <c r="F19" s="165">
        <v>119</v>
      </c>
    </row>
    <row r="20" spans="1:6" ht="12.75">
      <c r="A20" s="164"/>
      <c r="B20" s="113"/>
      <c r="C20" s="113"/>
      <c r="D20" s="113"/>
      <c r="E20" s="113"/>
      <c r="F20" s="163"/>
    </row>
    <row r="21" spans="1:6" ht="12.75">
      <c r="A21" s="162" t="s">
        <v>111</v>
      </c>
      <c r="B21" s="113">
        <v>3059</v>
      </c>
      <c r="C21" s="113">
        <v>1003</v>
      </c>
      <c r="D21" s="113" t="s">
        <v>47</v>
      </c>
      <c r="E21" s="113" t="s">
        <v>47</v>
      </c>
      <c r="F21" s="163">
        <v>3035</v>
      </c>
    </row>
    <row r="22" spans="1:6" ht="12.75">
      <c r="A22" s="162" t="s">
        <v>112</v>
      </c>
      <c r="B22" s="113" t="s">
        <v>47</v>
      </c>
      <c r="C22" s="113" t="s">
        <v>47</v>
      </c>
      <c r="D22" s="113">
        <v>3506</v>
      </c>
      <c r="E22" s="113">
        <v>1696</v>
      </c>
      <c r="F22" s="163">
        <v>7712</v>
      </c>
    </row>
    <row r="23" spans="1:6" ht="12.75">
      <c r="A23" s="164" t="s">
        <v>193</v>
      </c>
      <c r="B23" s="117">
        <v>3059</v>
      </c>
      <c r="C23" s="117">
        <v>1003</v>
      </c>
      <c r="D23" s="117">
        <v>3506</v>
      </c>
      <c r="E23" s="117">
        <v>1696</v>
      </c>
      <c r="F23" s="165">
        <v>10747</v>
      </c>
    </row>
    <row r="24" spans="1:6" ht="12.75">
      <c r="A24" s="162"/>
      <c r="B24" s="113"/>
      <c r="C24" s="113"/>
      <c r="D24" s="113"/>
      <c r="E24" s="113"/>
      <c r="F24" s="163"/>
    </row>
    <row r="25" spans="1:6" ht="12.75">
      <c r="A25" s="162" t="s">
        <v>115</v>
      </c>
      <c r="B25" s="113">
        <v>3115</v>
      </c>
      <c r="C25" s="113" t="s">
        <v>47</v>
      </c>
      <c r="D25" s="113">
        <v>5739</v>
      </c>
      <c r="E25" s="113">
        <v>224</v>
      </c>
      <c r="F25" s="163">
        <v>1344</v>
      </c>
    </row>
    <row r="26" spans="1:6" ht="12.75">
      <c r="A26" s="162" t="s">
        <v>116</v>
      </c>
      <c r="B26" s="113">
        <v>222</v>
      </c>
      <c r="C26" s="113" t="s">
        <v>47</v>
      </c>
      <c r="D26" s="113" t="s">
        <v>47</v>
      </c>
      <c r="E26" s="113" t="s">
        <v>47</v>
      </c>
      <c r="F26" s="163">
        <v>67</v>
      </c>
    </row>
    <row r="27" spans="1:6" ht="12.75">
      <c r="A27" s="162" t="s">
        <v>117</v>
      </c>
      <c r="B27" s="113">
        <v>1409</v>
      </c>
      <c r="C27" s="113">
        <v>166</v>
      </c>
      <c r="D27" s="113" t="s">
        <v>47</v>
      </c>
      <c r="E27" s="113" t="s">
        <v>47</v>
      </c>
      <c r="F27" s="163">
        <v>679</v>
      </c>
    </row>
    <row r="28" spans="1:6" ht="12.75">
      <c r="A28" s="164" t="s">
        <v>119</v>
      </c>
      <c r="B28" s="117">
        <v>4746</v>
      </c>
      <c r="C28" s="117">
        <v>166</v>
      </c>
      <c r="D28" s="117">
        <v>5739</v>
      </c>
      <c r="E28" s="117">
        <v>224</v>
      </c>
      <c r="F28" s="165">
        <v>2090</v>
      </c>
    </row>
    <row r="29" spans="1:6" ht="12.75">
      <c r="A29" s="164"/>
      <c r="B29" s="113"/>
      <c r="C29" s="113"/>
      <c r="D29" s="113"/>
      <c r="E29" s="113"/>
      <c r="F29" s="163"/>
    </row>
    <row r="30" spans="1:6" ht="12.75">
      <c r="A30" s="164" t="s">
        <v>120</v>
      </c>
      <c r="B30" s="117" t="s">
        <v>47</v>
      </c>
      <c r="C30" s="117" t="s">
        <v>47</v>
      </c>
      <c r="D30" s="117">
        <v>24076</v>
      </c>
      <c r="E30" s="117">
        <v>279</v>
      </c>
      <c r="F30" s="165">
        <v>613</v>
      </c>
    </row>
    <row r="31" spans="1:6" ht="12.75">
      <c r="A31" s="162"/>
      <c r="B31" s="113"/>
      <c r="C31" s="113"/>
      <c r="D31" s="113"/>
      <c r="E31" s="113"/>
      <c r="F31" s="163"/>
    </row>
    <row r="32" spans="1:6" ht="12.75">
      <c r="A32" s="162" t="s">
        <v>121</v>
      </c>
      <c r="B32" s="113" t="s">
        <v>47</v>
      </c>
      <c r="C32" s="113" t="s">
        <v>47</v>
      </c>
      <c r="D32" s="113">
        <v>3317</v>
      </c>
      <c r="E32" s="113" t="s">
        <v>47</v>
      </c>
      <c r="F32" s="163">
        <v>1536</v>
      </c>
    </row>
    <row r="33" spans="1:6" ht="12.75">
      <c r="A33" s="162" t="s">
        <v>122</v>
      </c>
      <c r="B33" s="113" t="s">
        <v>47</v>
      </c>
      <c r="C33" s="113" t="s">
        <v>47</v>
      </c>
      <c r="D33" s="113">
        <v>6327</v>
      </c>
      <c r="E33" s="113">
        <v>928</v>
      </c>
      <c r="F33" s="163">
        <v>369</v>
      </c>
    </row>
    <row r="34" spans="1:6" ht="12.75">
      <c r="A34" s="162" t="s">
        <v>124</v>
      </c>
      <c r="B34" s="113" t="s">
        <v>47</v>
      </c>
      <c r="C34" s="113" t="s">
        <v>47</v>
      </c>
      <c r="D34" s="113">
        <v>12362</v>
      </c>
      <c r="E34" s="113">
        <v>4512</v>
      </c>
      <c r="F34" s="163">
        <v>900</v>
      </c>
    </row>
    <row r="35" spans="1:6" ht="12.75">
      <c r="A35" s="162" t="s">
        <v>125</v>
      </c>
      <c r="B35" s="113">
        <v>379</v>
      </c>
      <c r="C35" s="113">
        <v>73</v>
      </c>
      <c r="D35" s="113" t="s">
        <v>47</v>
      </c>
      <c r="E35" s="113">
        <v>234</v>
      </c>
      <c r="F35" s="163">
        <v>107</v>
      </c>
    </row>
    <row r="36" spans="1:6" ht="12.75">
      <c r="A36" s="162" t="s">
        <v>128</v>
      </c>
      <c r="B36" s="113" t="s">
        <v>47</v>
      </c>
      <c r="C36" s="113" t="s">
        <v>47</v>
      </c>
      <c r="D36" s="113">
        <v>8200</v>
      </c>
      <c r="E36" s="113">
        <v>2000</v>
      </c>
      <c r="F36" s="163">
        <v>508</v>
      </c>
    </row>
    <row r="37" spans="1:6" ht="12.75">
      <c r="A37" s="162" t="s">
        <v>129</v>
      </c>
      <c r="B37" s="113">
        <v>3867</v>
      </c>
      <c r="C37" s="113">
        <v>147</v>
      </c>
      <c r="D37" s="113">
        <v>1278</v>
      </c>
      <c r="E37" s="113">
        <v>260</v>
      </c>
      <c r="F37" s="163">
        <v>748</v>
      </c>
    </row>
    <row r="38" spans="1:6" ht="12.75">
      <c r="A38" s="164" t="s">
        <v>194</v>
      </c>
      <c r="B38" s="117">
        <v>4246</v>
      </c>
      <c r="C38" s="117">
        <v>220</v>
      </c>
      <c r="D38" s="117">
        <v>31484</v>
      </c>
      <c r="E38" s="117">
        <v>7934</v>
      </c>
      <c r="F38" s="165">
        <v>4168</v>
      </c>
    </row>
    <row r="39" spans="1:6" ht="12.75">
      <c r="A39" s="164"/>
      <c r="B39" s="113"/>
      <c r="C39" s="113"/>
      <c r="D39" s="113"/>
      <c r="E39" s="113"/>
      <c r="F39" s="163"/>
    </row>
    <row r="40" spans="1:6" ht="12.75">
      <c r="A40" s="162" t="s">
        <v>131</v>
      </c>
      <c r="B40" s="113">
        <v>4</v>
      </c>
      <c r="C40" s="113">
        <v>9</v>
      </c>
      <c r="D40" s="113">
        <v>1066</v>
      </c>
      <c r="E40" s="113">
        <v>7594</v>
      </c>
      <c r="F40" s="163">
        <v>1334</v>
      </c>
    </row>
    <row r="41" spans="1:6" ht="12.75">
      <c r="A41" s="162" t="s">
        <v>132</v>
      </c>
      <c r="B41" s="113" t="s">
        <v>47</v>
      </c>
      <c r="C41" s="113">
        <v>129</v>
      </c>
      <c r="D41" s="113">
        <v>6300</v>
      </c>
      <c r="E41" s="113">
        <v>3150</v>
      </c>
      <c r="F41" s="163">
        <v>315</v>
      </c>
    </row>
    <row r="42" spans="1:6" ht="12.75">
      <c r="A42" s="162" t="s">
        <v>133</v>
      </c>
      <c r="B42" s="113" t="s">
        <v>47</v>
      </c>
      <c r="C42" s="113" t="s">
        <v>47</v>
      </c>
      <c r="D42" s="113">
        <v>522</v>
      </c>
      <c r="E42" s="113">
        <v>55</v>
      </c>
      <c r="F42" s="163">
        <v>14</v>
      </c>
    </row>
    <row r="43" spans="1:6" ht="12.75">
      <c r="A43" s="162" t="s">
        <v>135</v>
      </c>
      <c r="B43" s="113">
        <v>60</v>
      </c>
      <c r="C43" s="113" t="s">
        <v>47</v>
      </c>
      <c r="D43" s="113">
        <v>67897</v>
      </c>
      <c r="E43" s="113">
        <v>10563</v>
      </c>
      <c r="F43" s="163">
        <v>2293</v>
      </c>
    </row>
    <row r="44" spans="1:6" ht="12.75">
      <c r="A44" s="164" t="s">
        <v>136</v>
      </c>
      <c r="B44" s="117">
        <v>64</v>
      </c>
      <c r="C44" s="117">
        <v>138</v>
      </c>
      <c r="D44" s="117">
        <v>75785</v>
      </c>
      <c r="E44" s="117">
        <v>21362</v>
      </c>
      <c r="F44" s="165">
        <v>3956</v>
      </c>
    </row>
    <row r="45" spans="1:6" ht="12.75">
      <c r="A45" s="162"/>
      <c r="B45" s="113"/>
      <c r="C45" s="113"/>
      <c r="D45" s="113"/>
      <c r="E45" s="113"/>
      <c r="F45" s="163"/>
    </row>
    <row r="46" spans="1:6" ht="12.75">
      <c r="A46" s="162" t="s">
        <v>138</v>
      </c>
      <c r="B46" s="113">
        <v>18</v>
      </c>
      <c r="C46" s="113" t="s">
        <v>47</v>
      </c>
      <c r="D46" s="113">
        <v>1715</v>
      </c>
      <c r="E46" s="113">
        <v>88</v>
      </c>
      <c r="F46" s="163">
        <v>22</v>
      </c>
    </row>
    <row r="47" spans="1:6" ht="12.75">
      <c r="A47" s="164" t="s">
        <v>140</v>
      </c>
      <c r="B47" s="117">
        <v>18</v>
      </c>
      <c r="C47" s="117" t="s">
        <v>47</v>
      </c>
      <c r="D47" s="117">
        <v>1715</v>
      </c>
      <c r="E47" s="117">
        <v>88</v>
      </c>
      <c r="F47" s="165">
        <v>22</v>
      </c>
    </row>
    <row r="48" spans="1:6" ht="12.75">
      <c r="A48" s="164"/>
      <c r="B48" s="113"/>
      <c r="C48" s="113"/>
      <c r="D48" s="113"/>
      <c r="E48" s="113"/>
      <c r="F48" s="163"/>
    </row>
    <row r="49" spans="1:6" ht="12.75">
      <c r="A49" s="162" t="s">
        <v>142</v>
      </c>
      <c r="B49" s="113">
        <v>10000</v>
      </c>
      <c r="C49" s="113">
        <v>510</v>
      </c>
      <c r="D49" s="113">
        <v>10000</v>
      </c>
      <c r="E49" s="113">
        <v>300</v>
      </c>
      <c r="F49" s="163">
        <v>2339</v>
      </c>
    </row>
    <row r="50" spans="1:6" ht="12.75">
      <c r="A50" s="162" t="s">
        <v>143</v>
      </c>
      <c r="B50" s="113">
        <v>1500</v>
      </c>
      <c r="C50" s="113">
        <v>6000</v>
      </c>
      <c r="D50" s="113">
        <v>6250</v>
      </c>
      <c r="E50" s="113">
        <v>15400</v>
      </c>
      <c r="F50" s="163">
        <v>14567</v>
      </c>
    </row>
    <row r="51" spans="1:6" ht="12.75">
      <c r="A51" s="164" t="s">
        <v>144</v>
      </c>
      <c r="B51" s="117">
        <v>11500</v>
      </c>
      <c r="C51" s="117">
        <v>6510</v>
      </c>
      <c r="D51" s="117">
        <v>16250</v>
      </c>
      <c r="E51" s="117">
        <v>15700</v>
      </c>
      <c r="F51" s="165">
        <v>16906</v>
      </c>
    </row>
    <row r="52" spans="1:6" ht="12.75">
      <c r="A52" s="162"/>
      <c r="B52" s="113"/>
      <c r="C52" s="113"/>
      <c r="D52" s="113"/>
      <c r="E52" s="113"/>
      <c r="F52" s="163"/>
    </row>
    <row r="53" spans="1:6" ht="12.75">
      <c r="A53" s="162" t="s">
        <v>146</v>
      </c>
      <c r="B53" s="113">
        <v>12</v>
      </c>
      <c r="C53" s="113">
        <v>8</v>
      </c>
      <c r="D53" s="113">
        <v>6500</v>
      </c>
      <c r="E53" s="113">
        <v>1260</v>
      </c>
      <c r="F53" s="163">
        <v>2997</v>
      </c>
    </row>
    <row r="54" spans="1:6" ht="12.75">
      <c r="A54" s="162" t="s">
        <v>147</v>
      </c>
      <c r="B54" s="113">
        <v>15</v>
      </c>
      <c r="C54" s="113">
        <v>227</v>
      </c>
      <c r="D54" s="113">
        <v>7499</v>
      </c>
      <c r="E54" s="113">
        <v>1765</v>
      </c>
      <c r="F54" s="163">
        <v>1512</v>
      </c>
    </row>
    <row r="55" spans="1:6" ht="12.75">
      <c r="A55" s="162" t="s">
        <v>148</v>
      </c>
      <c r="B55" s="113" t="s">
        <v>47</v>
      </c>
      <c r="C55" s="113">
        <v>30</v>
      </c>
      <c r="D55" s="113">
        <v>5300</v>
      </c>
      <c r="E55" s="113">
        <v>840</v>
      </c>
      <c r="F55" s="163">
        <v>431</v>
      </c>
    </row>
    <row r="56" spans="1:6" ht="12.75">
      <c r="A56" s="162" t="s">
        <v>149</v>
      </c>
      <c r="B56" s="113">
        <v>404</v>
      </c>
      <c r="C56" s="113">
        <v>10</v>
      </c>
      <c r="D56" s="113">
        <v>3000</v>
      </c>
      <c r="E56" s="113">
        <v>270</v>
      </c>
      <c r="F56" s="163">
        <v>641</v>
      </c>
    </row>
    <row r="57" spans="1:6" ht="12.75">
      <c r="A57" s="162" t="s">
        <v>150</v>
      </c>
      <c r="B57" s="113">
        <v>77</v>
      </c>
      <c r="C57" s="113" t="s">
        <v>47</v>
      </c>
      <c r="D57" s="113">
        <v>966</v>
      </c>
      <c r="E57" s="113">
        <v>274</v>
      </c>
      <c r="F57" s="163">
        <v>27</v>
      </c>
    </row>
    <row r="58" spans="1:6" ht="12.75">
      <c r="A58" s="162" t="s">
        <v>151</v>
      </c>
      <c r="B58" s="113" t="s">
        <v>47</v>
      </c>
      <c r="C58" s="113" t="s">
        <v>47</v>
      </c>
      <c r="D58" s="113">
        <v>18790</v>
      </c>
      <c r="E58" s="113">
        <v>1622</v>
      </c>
      <c r="F58" s="163">
        <v>126</v>
      </c>
    </row>
    <row r="59" spans="1:6" ht="12.75">
      <c r="A59" s="162" t="s">
        <v>152</v>
      </c>
      <c r="B59" s="113">
        <v>3861</v>
      </c>
      <c r="C59" s="113">
        <v>668</v>
      </c>
      <c r="D59" s="113" t="s">
        <v>47</v>
      </c>
      <c r="E59" s="113" t="s">
        <v>47</v>
      </c>
      <c r="F59" s="163">
        <v>1077</v>
      </c>
    </row>
    <row r="60" spans="1:6" ht="12.75">
      <c r="A60" s="164" t="s">
        <v>195</v>
      </c>
      <c r="B60" s="117">
        <v>4369</v>
      </c>
      <c r="C60" s="117">
        <v>943</v>
      </c>
      <c r="D60" s="117">
        <v>42055</v>
      </c>
      <c r="E60" s="117">
        <v>6031</v>
      </c>
      <c r="F60" s="165">
        <v>6811</v>
      </c>
    </row>
    <row r="61" spans="1:6" ht="12.75">
      <c r="A61" s="162"/>
      <c r="B61" s="113"/>
      <c r="C61" s="113"/>
      <c r="D61" s="113"/>
      <c r="E61" s="113"/>
      <c r="F61" s="163"/>
    </row>
    <row r="62" spans="1:6" ht="13.5" thickBot="1">
      <c r="A62" s="166" t="s">
        <v>156</v>
      </c>
      <c r="B62" s="126">
        <v>31577</v>
      </c>
      <c r="C62" s="126">
        <v>9025</v>
      </c>
      <c r="D62" s="126">
        <v>217551</v>
      </c>
      <c r="E62" s="126">
        <v>53973</v>
      </c>
      <c r="F62" s="103">
        <v>55261</v>
      </c>
    </row>
  </sheetData>
  <mergeCells count="5">
    <mergeCell ref="B6:C6"/>
    <mergeCell ref="D6:E6"/>
    <mergeCell ref="A1:F1"/>
    <mergeCell ref="A3:F3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411">
    <pageSetUpPr fitToPage="1"/>
  </sheetPr>
  <dimension ref="A1:F8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86" customWidth="1"/>
    <col min="2" max="6" width="18.7109375" style="86" customWidth="1"/>
    <col min="7" max="16384" width="11.421875" style="86" customWidth="1"/>
  </cols>
  <sheetData>
    <row r="1" spans="1:6" s="83" customFormat="1" ht="18">
      <c r="A1" s="203" t="s">
        <v>0</v>
      </c>
      <c r="B1" s="203"/>
      <c r="C1" s="203"/>
      <c r="D1" s="203"/>
      <c r="E1" s="203"/>
      <c r="F1" s="203"/>
    </row>
    <row r="3" spans="1:6" ht="15">
      <c r="A3" s="207" t="s">
        <v>184</v>
      </c>
      <c r="B3" s="207"/>
      <c r="C3" s="207"/>
      <c r="D3" s="207"/>
      <c r="E3" s="207"/>
      <c r="F3" s="207"/>
    </row>
    <row r="4" spans="1:6" s="84" customFormat="1" ht="15">
      <c r="A4" s="207" t="s">
        <v>185</v>
      </c>
      <c r="B4" s="207"/>
      <c r="C4" s="207"/>
      <c r="D4" s="207"/>
      <c r="E4" s="207"/>
      <c r="F4" s="207"/>
    </row>
    <row r="5" spans="1:6" s="84" customFormat="1" ht="15">
      <c r="A5" s="132"/>
      <c r="B5" s="132"/>
      <c r="C5" s="132"/>
      <c r="D5" s="132"/>
      <c r="E5" s="146"/>
      <c r="F5" s="133"/>
    </row>
    <row r="6" spans="1:6" ht="12.75">
      <c r="A6" s="161" t="s">
        <v>90</v>
      </c>
      <c r="B6" s="196" t="s">
        <v>186</v>
      </c>
      <c r="C6" s="197"/>
      <c r="D6" s="196" t="s">
        <v>187</v>
      </c>
      <c r="E6" s="197"/>
      <c r="F6" s="91" t="s">
        <v>188</v>
      </c>
    </row>
    <row r="7" spans="1:6" ht="12.75">
      <c r="A7" s="87" t="s">
        <v>92</v>
      </c>
      <c r="B7" s="90" t="s">
        <v>6</v>
      </c>
      <c r="C7" s="90" t="s">
        <v>189</v>
      </c>
      <c r="D7" s="90" t="s">
        <v>6</v>
      </c>
      <c r="E7" s="90" t="s">
        <v>189</v>
      </c>
      <c r="F7" s="90" t="s">
        <v>189</v>
      </c>
    </row>
    <row r="8" spans="1:6" ht="13.5" thickBot="1">
      <c r="A8" s="134"/>
      <c r="B8" s="135" t="s">
        <v>164</v>
      </c>
      <c r="C8" s="136" t="s">
        <v>183</v>
      </c>
      <c r="D8" s="135" t="s">
        <v>164</v>
      </c>
      <c r="E8" s="136" t="s">
        <v>183</v>
      </c>
      <c r="F8" s="135" t="s">
        <v>183</v>
      </c>
    </row>
    <row r="9" spans="1:6" ht="12.75">
      <c r="A9" s="85" t="s">
        <v>99</v>
      </c>
      <c r="B9" s="158" t="s">
        <v>47</v>
      </c>
      <c r="C9" s="158" t="s">
        <v>47</v>
      </c>
      <c r="D9" s="158" t="s">
        <v>47</v>
      </c>
      <c r="E9" s="158" t="s">
        <v>47</v>
      </c>
      <c r="F9" s="158" t="s">
        <v>47</v>
      </c>
    </row>
    <row r="10" spans="1:6" ht="12.75">
      <c r="A10" s="89" t="s">
        <v>100</v>
      </c>
      <c r="B10" s="148" t="s">
        <v>47</v>
      </c>
      <c r="C10" s="148" t="s">
        <v>47</v>
      </c>
      <c r="D10" s="148" t="s">
        <v>47</v>
      </c>
      <c r="E10" s="148" t="s">
        <v>47</v>
      </c>
      <c r="F10" s="148" t="s">
        <v>47</v>
      </c>
    </row>
    <row r="11" spans="1:6" ht="12.75">
      <c r="A11" s="89" t="s">
        <v>101</v>
      </c>
      <c r="B11" s="94">
        <v>4855</v>
      </c>
      <c r="C11" s="94">
        <v>107</v>
      </c>
      <c r="D11" s="94" t="s">
        <v>47</v>
      </c>
      <c r="E11" s="94" t="s">
        <v>47</v>
      </c>
      <c r="F11" s="148" t="s">
        <v>47</v>
      </c>
    </row>
    <row r="12" spans="1:6" ht="12.75">
      <c r="A12" s="89" t="s">
        <v>102</v>
      </c>
      <c r="B12" s="148" t="s">
        <v>47</v>
      </c>
      <c r="C12" s="148" t="s">
        <v>47</v>
      </c>
      <c r="D12" s="148">
        <v>3546</v>
      </c>
      <c r="E12" s="148">
        <v>303</v>
      </c>
      <c r="F12" s="148" t="s">
        <v>47</v>
      </c>
    </row>
    <row r="13" spans="1:6" ht="12.75">
      <c r="A13" s="101" t="s">
        <v>103</v>
      </c>
      <c r="B13" s="97">
        <v>4855</v>
      </c>
      <c r="C13" s="97">
        <v>107</v>
      </c>
      <c r="D13" s="97">
        <v>3546</v>
      </c>
      <c r="E13" s="97">
        <v>303</v>
      </c>
      <c r="F13" s="149" t="s">
        <v>47</v>
      </c>
    </row>
    <row r="14" spans="1:6" ht="12.75">
      <c r="A14" s="101"/>
      <c r="B14" s="97"/>
      <c r="C14" s="97"/>
      <c r="D14" s="97"/>
      <c r="E14" s="97"/>
      <c r="F14" s="97"/>
    </row>
    <row r="15" spans="1:6" ht="12.75">
      <c r="A15" s="101" t="s">
        <v>104</v>
      </c>
      <c r="B15" s="149" t="s">
        <v>47</v>
      </c>
      <c r="C15" s="149" t="s">
        <v>47</v>
      </c>
      <c r="D15" s="149" t="s">
        <v>47</v>
      </c>
      <c r="E15" s="149" t="s">
        <v>47</v>
      </c>
      <c r="F15" s="149" t="s">
        <v>47</v>
      </c>
    </row>
    <row r="16" spans="1:6" ht="12.75">
      <c r="A16" s="101"/>
      <c r="B16" s="97"/>
      <c r="C16" s="97"/>
      <c r="D16" s="97"/>
      <c r="E16" s="97"/>
      <c r="F16" s="97"/>
    </row>
    <row r="17" spans="1:6" ht="12.75">
      <c r="A17" s="101" t="s">
        <v>105</v>
      </c>
      <c r="B17" s="97">
        <v>60</v>
      </c>
      <c r="C17" s="97">
        <v>4</v>
      </c>
      <c r="D17" s="97">
        <v>2000</v>
      </c>
      <c r="E17" s="97">
        <v>140</v>
      </c>
      <c r="F17" s="149" t="s">
        <v>47</v>
      </c>
    </row>
    <row r="18" spans="1:6" ht="12.75">
      <c r="A18" s="89"/>
      <c r="B18" s="94"/>
      <c r="C18" s="94"/>
      <c r="D18" s="94"/>
      <c r="E18" s="94"/>
      <c r="F18" s="94"/>
    </row>
    <row r="19" spans="1:6" ht="12.75">
      <c r="A19" s="89" t="s">
        <v>106</v>
      </c>
      <c r="B19" s="148">
        <v>1000</v>
      </c>
      <c r="C19" s="148">
        <v>20</v>
      </c>
      <c r="D19" s="148">
        <v>15000</v>
      </c>
      <c r="E19" s="148">
        <v>275</v>
      </c>
      <c r="F19" s="148" t="s">
        <v>47</v>
      </c>
    </row>
    <row r="20" spans="1:6" ht="12.75">
      <c r="A20" s="89" t="s">
        <v>107</v>
      </c>
      <c r="B20" s="148" t="s">
        <v>47</v>
      </c>
      <c r="C20" s="148" t="s">
        <v>47</v>
      </c>
      <c r="D20" s="148" t="s">
        <v>47</v>
      </c>
      <c r="E20" s="148" t="s">
        <v>47</v>
      </c>
      <c r="F20" s="148" t="s">
        <v>47</v>
      </c>
    </row>
    <row r="21" spans="1:6" ht="12.75">
      <c r="A21" s="89" t="s">
        <v>108</v>
      </c>
      <c r="B21" s="148" t="s">
        <v>47</v>
      </c>
      <c r="C21" s="148" t="s">
        <v>47</v>
      </c>
      <c r="D21" s="148" t="s">
        <v>47</v>
      </c>
      <c r="E21" s="148" t="s">
        <v>47</v>
      </c>
      <c r="F21" s="148" t="s">
        <v>47</v>
      </c>
    </row>
    <row r="22" spans="1:6" ht="12.75">
      <c r="A22" s="101" t="s">
        <v>192</v>
      </c>
      <c r="B22" s="97">
        <v>1000</v>
      </c>
      <c r="C22" s="97">
        <v>20</v>
      </c>
      <c r="D22" s="97">
        <v>15000</v>
      </c>
      <c r="E22" s="97">
        <v>275</v>
      </c>
      <c r="F22" s="149" t="s">
        <v>47</v>
      </c>
    </row>
    <row r="23" spans="1:6" ht="12.75">
      <c r="A23" s="101"/>
      <c r="B23" s="97"/>
      <c r="C23" s="97"/>
      <c r="D23" s="97"/>
      <c r="E23" s="97"/>
      <c r="F23" s="97"/>
    </row>
    <row r="24" spans="1:6" ht="12.75">
      <c r="A24" s="101" t="s">
        <v>109</v>
      </c>
      <c r="B24" s="149">
        <v>66869</v>
      </c>
      <c r="C24" s="149">
        <v>768</v>
      </c>
      <c r="D24" s="149">
        <v>246169</v>
      </c>
      <c r="E24" s="149">
        <v>3295</v>
      </c>
      <c r="F24" s="149" t="s">
        <v>47</v>
      </c>
    </row>
    <row r="25" spans="1:6" ht="12.75">
      <c r="A25" s="101"/>
      <c r="B25" s="97"/>
      <c r="C25" s="97"/>
      <c r="D25" s="97"/>
      <c r="E25" s="97"/>
      <c r="F25" s="97"/>
    </row>
    <row r="26" spans="1:6" ht="12.75">
      <c r="A26" s="101" t="s">
        <v>110</v>
      </c>
      <c r="B26" s="149">
        <v>28623</v>
      </c>
      <c r="C26" s="149">
        <v>2576</v>
      </c>
      <c r="D26" s="149">
        <v>55948</v>
      </c>
      <c r="E26" s="149">
        <v>5040</v>
      </c>
      <c r="F26" s="149" t="s">
        <v>47</v>
      </c>
    </row>
    <row r="27" spans="1:6" ht="12.75">
      <c r="A27" s="89"/>
      <c r="B27" s="94"/>
      <c r="C27" s="94"/>
      <c r="D27" s="94"/>
      <c r="E27" s="94"/>
      <c r="F27" s="94"/>
    </row>
    <row r="28" spans="1:6" ht="12.75">
      <c r="A28" s="89" t="s">
        <v>111</v>
      </c>
      <c r="B28" s="94">
        <v>253753</v>
      </c>
      <c r="C28" s="94">
        <v>12688</v>
      </c>
      <c r="D28" s="94">
        <v>202537</v>
      </c>
      <c r="E28" s="94">
        <v>10127</v>
      </c>
      <c r="F28" s="94">
        <v>202</v>
      </c>
    </row>
    <row r="29" spans="1:6" ht="12.75">
      <c r="A29" s="89" t="s">
        <v>112</v>
      </c>
      <c r="B29" s="94">
        <v>169232</v>
      </c>
      <c r="C29" s="94">
        <v>3723</v>
      </c>
      <c r="D29" s="94">
        <v>214008</v>
      </c>
      <c r="E29" s="94">
        <v>4280</v>
      </c>
      <c r="F29" s="94" t="s">
        <v>47</v>
      </c>
    </row>
    <row r="30" spans="1:6" ht="12.75">
      <c r="A30" s="89" t="s">
        <v>113</v>
      </c>
      <c r="B30" s="94" t="s">
        <v>47</v>
      </c>
      <c r="C30" s="94" t="s">
        <v>47</v>
      </c>
      <c r="D30" s="94">
        <v>266230</v>
      </c>
      <c r="E30" s="94">
        <v>14643</v>
      </c>
      <c r="F30" s="148" t="s">
        <v>47</v>
      </c>
    </row>
    <row r="31" spans="1:6" ht="12.75">
      <c r="A31" s="101" t="s">
        <v>193</v>
      </c>
      <c r="B31" s="97">
        <v>422985</v>
      </c>
      <c r="C31" s="97">
        <v>16411</v>
      </c>
      <c r="D31" s="97">
        <v>682775</v>
      </c>
      <c r="E31" s="97">
        <v>29050</v>
      </c>
      <c r="F31" s="97">
        <v>202</v>
      </c>
    </row>
    <row r="32" spans="1:6" ht="12.75">
      <c r="A32" s="89"/>
      <c r="B32" s="94"/>
      <c r="C32" s="94"/>
      <c r="D32" s="94"/>
      <c r="E32" s="94"/>
      <c r="F32" s="94"/>
    </row>
    <row r="33" spans="1:6" ht="12.75">
      <c r="A33" s="89" t="s">
        <v>115</v>
      </c>
      <c r="B33" s="148">
        <v>8300</v>
      </c>
      <c r="C33" s="150">
        <v>166</v>
      </c>
      <c r="D33" s="148">
        <v>35000</v>
      </c>
      <c r="E33" s="150">
        <v>1365</v>
      </c>
      <c r="F33" s="148" t="s">
        <v>47</v>
      </c>
    </row>
    <row r="34" spans="1:6" ht="12.75">
      <c r="A34" s="89" t="s">
        <v>116</v>
      </c>
      <c r="B34" s="148">
        <v>5000</v>
      </c>
      <c r="C34" s="150">
        <v>500</v>
      </c>
      <c r="D34" s="148">
        <v>32000</v>
      </c>
      <c r="E34" s="150">
        <v>320</v>
      </c>
      <c r="F34" s="148" t="s">
        <v>47</v>
      </c>
    </row>
    <row r="35" spans="1:6" ht="12.75">
      <c r="A35" s="89" t="s">
        <v>117</v>
      </c>
      <c r="B35" s="148">
        <v>13000</v>
      </c>
      <c r="C35" s="150">
        <v>286</v>
      </c>
      <c r="D35" s="148">
        <v>108000</v>
      </c>
      <c r="E35" s="150">
        <v>3240</v>
      </c>
      <c r="F35" s="148" t="s">
        <v>47</v>
      </c>
    </row>
    <row r="36" spans="1:6" ht="12.75">
      <c r="A36" s="89" t="s">
        <v>118</v>
      </c>
      <c r="B36" s="148" t="s">
        <v>47</v>
      </c>
      <c r="C36" s="150" t="s">
        <v>47</v>
      </c>
      <c r="D36" s="148" t="s">
        <v>47</v>
      </c>
      <c r="E36" s="150" t="s">
        <v>47</v>
      </c>
      <c r="F36" s="148" t="s">
        <v>47</v>
      </c>
    </row>
    <row r="37" spans="1:6" ht="12.75">
      <c r="A37" s="101" t="s">
        <v>119</v>
      </c>
      <c r="B37" s="97">
        <v>26300</v>
      </c>
      <c r="C37" s="97">
        <v>952</v>
      </c>
      <c r="D37" s="97">
        <v>175000</v>
      </c>
      <c r="E37" s="97">
        <v>4925</v>
      </c>
      <c r="F37" s="149" t="s">
        <v>47</v>
      </c>
    </row>
    <row r="38" spans="1:6" ht="12.75">
      <c r="A38" s="101"/>
      <c r="B38" s="97"/>
      <c r="C38" s="97"/>
      <c r="D38" s="97"/>
      <c r="E38" s="97"/>
      <c r="F38" s="97"/>
    </row>
    <row r="39" spans="1:6" ht="12.75">
      <c r="A39" s="101" t="s">
        <v>120</v>
      </c>
      <c r="B39" s="149">
        <v>17118</v>
      </c>
      <c r="C39" s="149">
        <v>86</v>
      </c>
      <c r="D39" s="149">
        <v>36513</v>
      </c>
      <c r="E39" s="149">
        <v>438</v>
      </c>
      <c r="F39" s="149">
        <v>109</v>
      </c>
    </row>
    <row r="40" spans="1:6" ht="12.75">
      <c r="A40" s="89"/>
      <c r="B40" s="94"/>
      <c r="C40" s="94"/>
      <c r="D40" s="94"/>
      <c r="E40" s="94"/>
      <c r="F40" s="94"/>
    </row>
    <row r="41" spans="1:6" ht="12.75">
      <c r="A41" s="89" t="s">
        <v>121</v>
      </c>
      <c r="B41" s="148">
        <v>45157</v>
      </c>
      <c r="C41" s="148">
        <v>254</v>
      </c>
      <c r="D41" s="148">
        <v>143968</v>
      </c>
      <c r="E41" s="148">
        <v>1641</v>
      </c>
      <c r="F41" s="148" t="s">
        <v>47</v>
      </c>
    </row>
    <row r="42" spans="1:6" ht="12.75">
      <c r="A42" s="89" t="s">
        <v>122</v>
      </c>
      <c r="B42" s="94">
        <v>114758</v>
      </c>
      <c r="C42" s="94">
        <v>5440</v>
      </c>
      <c r="D42" s="94">
        <v>463361</v>
      </c>
      <c r="E42" s="94">
        <v>4634</v>
      </c>
      <c r="F42" s="148" t="s">
        <v>47</v>
      </c>
    </row>
    <row r="43" spans="1:6" ht="12.75">
      <c r="A43" s="89" t="s">
        <v>123</v>
      </c>
      <c r="B43" s="148">
        <v>64496</v>
      </c>
      <c r="C43" s="148">
        <v>1100</v>
      </c>
      <c r="D43" s="148">
        <v>188821</v>
      </c>
      <c r="E43" s="148">
        <v>10600</v>
      </c>
      <c r="F43" s="148" t="s">
        <v>47</v>
      </c>
    </row>
    <row r="44" spans="1:6" ht="12.75">
      <c r="A44" s="89" t="s">
        <v>124</v>
      </c>
      <c r="B44" s="148">
        <v>74376</v>
      </c>
      <c r="C44" s="148">
        <v>3905</v>
      </c>
      <c r="D44" s="148">
        <v>290327</v>
      </c>
      <c r="E44" s="148">
        <v>15968</v>
      </c>
      <c r="F44" s="148" t="s">
        <v>47</v>
      </c>
    </row>
    <row r="45" spans="1:6" ht="12.75">
      <c r="A45" s="89" t="s">
        <v>125</v>
      </c>
      <c r="B45" s="148">
        <v>48667</v>
      </c>
      <c r="C45" s="148">
        <v>487</v>
      </c>
      <c r="D45" s="148">
        <v>148946</v>
      </c>
      <c r="E45" s="148">
        <v>1737</v>
      </c>
      <c r="F45" s="167">
        <v>20</v>
      </c>
    </row>
    <row r="46" spans="1:6" ht="12.75">
      <c r="A46" s="89" t="s">
        <v>126</v>
      </c>
      <c r="B46" s="148">
        <v>39103</v>
      </c>
      <c r="C46" s="148">
        <v>987</v>
      </c>
      <c r="D46" s="148">
        <v>181021</v>
      </c>
      <c r="E46" s="148">
        <v>2715</v>
      </c>
      <c r="F46" s="148" t="s">
        <v>47</v>
      </c>
    </row>
    <row r="47" spans="1:6" ht="12.75">
      <c r="A47" s="89" t="s">
        <v>127</v>
      </c>
      <c r="B47" s="148">
        <v>58000</v>
      </c>
      <c r="C47" s="148">
        <v>377</v>
      </c>
      <c r="D47" s="148">
        <v>255000</v>
      </c>
      <c r="E47" s="148">
        <v>2881</v>
      </c>
      <c r="F47" s="148" t="s">
        <v>47</v>
      </c>
    </row>
    <row r="48" spans="1:6" ht="12.75">
      <c r="A48" s="89" t="s">
        <v>128</v>
      </c>
      <c r="B48" s="148">
        <v>111858</v>
      </c>
      <c r="C48" s="148">
        <v>559</v>
      </c>
      <c r="D48" s="148">
        <v>454351</v>
      </c>
      <c r="E48" s="148">
        <v>4544</v>
      </c>
      <c r="F48" s="148" t="s">
        <v>47</v>
      </c>
    </row>
    <row r="49" spans="1:6" ht="12.75">
      <c r="A49" s="89" t="s">
        <v>129</v>
      </c>
      <c r="B49" s="148">
        <v>144593</v>
      </c>
      <c r="C49" s="148">
        <v>2169</v>
      </c>
      <c r="D49" s="148">
        <v>267446</v>
      </c>
      <c r="E49" s="148">
        <v>6686</v>
      </c>
      <c r="F49" s="148" t="s">
        <v>47</v>
      </c>
    </row>
    <row r="50" spans="1:6" ht="12.75">
      <c r="A50" s="101" t="s">
        <v>194</v>
      </c>
      <c r="B50" s="97">
        <v>701008</v>
      </c>
      <c r="C50" s="97">
        <v>15278</v>
      </c>
      <c r="D50" s="97">
        <v>2393241</v>
      </c>
      <c r="E50" s="97">
        <v>51406</v>
      </c>
      <c r="F50" s="168">
        <v>20</v>
      </c>
    </row>
    <row r="51" spans="1:6" ht="12.75">
      <c r="A51" s="101"/>
      <c r="B51" s="97"/>
      <c r="C51" s="97"/>
      <c r="D51" s="97"/>
      <c r="E51" s="97"/>
      <c r="F51" s="97"/>
    </row>
    <row r="52" spans="1:6" ht="12.75">
      <c r="A52" s="101" t="s">
        <v>130</v>
      </c>
      <c r="B52" s="149">
        <v>98087</v>
      </c>
      <c r="C52" s="149">
        <v>1275</v>
      </c>
      <c r="D52" s="149">
        <v>65869</v>
      </c>
      <c r="E52" s="149">
        <v>856</v>
      </c>
      <c r="F52" s="149" t="s">
        <v>47</v>
      </c>
    </row>
    <row r="53" spans="1:6" ht="12.75">
      <c r="A53" s="89"/>
      <c r="B53" s="94"/>
      <c r="C53" s="94"/>
      <c r="D53" s="94"/>
      <c r="E53" s="94"/>
      <c r="F53" s="94"/>
    </row>
    <row r="54" spans="1:6" ht="12.75">
      <c r="A54" s="89" t="s">
        <v>131</v>
      </c>
      <c r="B54" s="94">
        <v>287311</v>
      </c>
      <c r="C54" s="94">
        <v>2298</v>
      </c>
      <c r="D54" s="94">
        <v>284982</v>
      </c>
      <c r="E54" s="94">
        <v>10829</v>
      </c>
      <c r="F54" s="94">
        <v>40</v>
      </c>
    </row>
    <row r="55" spans="1:6" ht="12.75">
      <c r="A55" s="89" t="s">
        <v>132</v>
      </c>
      <c r="B55" s="94">
        <v>370000</v>
      </c>
      <c r="C55" s="94">
        <v>18500</v>
      </c>
      <c r="D55" s="94">
        <v>400000</v>
      </c>
      <c r="E55" s="94">
        <v>4000</v>
      </c>
      <c r="F55" s="148" t="s">
        <v>47</v>
      </c>
    </row>
    <row r="56" spans="1:6" ht="12.75">
      <c r="A56" s="89" t="s">
        <v>133</v>
      </c>
      <c r="B56" s="94">
        <v>160000</v>
      </c>
      <c r="C56" s="94">
        <v>1120</v>
      </c>
      <c r="D56" s="94">
        <v>320000</v>
      </c>
      <c r="E56" s="94">
        <v>4800</v>
      </c>
      <c r="F56" s="148" t="s">
        <v>47</v>
      </c>
    </row>
    <row r="57" spans="1:6" ht="12.75">
      <c r="A57" s="89" t="s">
        <v>134</v>
      </c>
      <c r="B57" s="94">
        <v>148762</v>
      </c>
      <c r="C57" s="94">
        <v>1041</v>
      </c>
      <c r="D57" s="94">
        <v>184080</v>
      </c>
      <c r="E57" s="94">
        <v>3129</v>
      </c>
      <c r="F57" s="148" t="s">
        <v>47</v>
      </c>
    </row>
    <row r="58" spans="1:6" ht="12.75">
      <c r="A58" s="89" t="s">
        <v>135</v>
      </c>
      <c r="B58" s="94">
        <v>278786</v>
      </c>
      <c r="C58" s="94">
        <v>2509</v>
      </c>
      <c r="D58" s="94">
        <v>320280</v>
      </c>
      <c r="E58" s="94">
        <v>5445</v>
      </c>
      <c r="F58" s="94" t="s">
        <v>47</v>
      </c>
    </row>
    <row r="59" spans="1:6" ht="12.75">
      <c r="A59" s="101" t="s">
        <v>136</v>
      </c>
      <c r="B59" s="97">
        <v>1244859</v>
      </c>
      <c r="C59" s="97">
        <v>25468</v>
      </c>
      <c r="D59" s="97">
        <v>1509342</v>
      </c>
      <c r="E59" s="97">
        <v>28203</v>
      </c>
      <c r="F59" s="97">
        <v>40</v>
      </c>
    </row>
    <row r="60" spans="1:6" ht="12.75">
      <c r="A60" s="89"/>
      <c r="B60" s="94"/>
      <c r="C60" s="94"/>
      <c r="D60" s="94"/>
      <c r="E60" s="94"/>
      <c r="F60" s="94"/>
    </row>
    <row r="61" spans="1:6" ht="12.75">
      <c r="A61" s="89" t="s">
        <v>137</v>
      </c>
      <c r="B61" s="150">
        <v>1100</v>
      </c>
      <c r="C61" s="150">
        <v>110</v>
      </c>
      <c r="D61" s="150">
        <v>2200</v>
      </c>
      <c r="E61" s="150">
        <v>220</v>
      </c>
      <c r="F61" s="148" t="s">
        <v>47</v>
      </c>
    </row>
    <row r="62" spans="1:6" ht="12.75">
      <c r="A62" s="89" t="s">
        <v>138</v>
      </c>
      <c r="B62" s="148">
        <v>8762</v>
      </c>
      <c r="C62" s="150">
        <v>82</v>
      </c>
      <c r="D62" s="148">
        <v>7282</v>
      </c>
      <c r="E62" s="150">
        <v>102</v>
      </c>
      <c r="F62" s="148" t="s">
        <v>47</v>
      </c>
    </row>
    <row r="63" spans="1:6" ht="12.75">
      <c r="A63" s="89" t="s">
        <v>139</v>
      </c>
      <c r="B63" s="148" t="s">
        <v>47</v>
      </c>
      <c r="C63" s="148" t="s">
        <v>47</v>
      </c>
      <c r="D63" s="150">
        <v>10000</v>
      </c>
      <c r="E63" s="150">
        <v>100</v>
      </c>
      <c r="F63" s="148" t="s">
        <v>47</v>
      </c>
    </row>
    <row r="64" spans="1:6" ht="12.75">
      <c r="A64" s="101" t="s">
        <v>140</v>
      </c>
      <c r="B64" s="97">
        <v>9862</v>
      </c>
      <c r="C64" s="97">
        <v>192</v>
      </c>
      <c r="D64" s="97">
        <v>19482</v>
      </c>
      <c r="E64" s="97">
        <v>422</v>
      </c>
      <c r="F64" s="149" t="s">
        <v>47</v>
      </c>
    </row>
    <row r="65" spans="1:6" ht="12.75">
      <c r="A65" s="101"/>
      <c r="B65" s="97"/>
      <c r="C65" s="97"/>
      <c r="D65" s="97"/>
      <c r="E65" s="97"/>
      <c r="F65" s="97"/>
    </row>
    <row r="66" spans="1:6" ht="12.75">
      <c r="A66" s="101" t="s">
        <v>141</v>
      </c>
      <c r="B66" s="97">
        <v>162628</v>
      </c>
      <c r="C66" s="97">
        <v>1175</v>
      </c>
      <c r="D66" s="97">
        <v>116163</v>
      </c>
      <c r="E66" s="97">
        <v>1162</v>
      </c>
      <c r="F66" s="149" t="s">
        <v>47</v>
      </c>
    </row>
    <row r="67" spans="1:6" ht="12.75">
      <c r="A67" s="89"/>
      <c r="B67" s="94"/>
      <c r="C67" s="94"/>
      <c r="D67" s="94"/>
      <c r="E67" s="94"/>
      <c r="F67" s="94"/>
    </row>
    <row r="68" spans="1:6" ht="12.75">
      <c r="A68" s="89" t="s">
        <v>142</v>
      </c>
      <c r="B68" s="148">
        <v>45000</v>
      </c>
      <c r="C68" s="148">
        <v>270</v>
      </c>
      <c r="D68" s="148">
        <v>150000</v>
      </c>
      <c r="E68" s="148">
        <v>1800</v>
      </c>
      <c r="F68" s="148">
        <v>250</v>
      </c>
    </row>
    <row r="69" spans="1:6" ht="12.75">
      <c r="A69" s="89" t="s">
        <v>143</v>
      </c>
      <c r="B69" s="148">
        <v>10000</v>
      </c>
      <c r="C69" s="148">
        <v>50</v>
      </c>
      <c r="D69" s="148">
        <v>20000</v>
      </c>
      <c r="E69" s="148">
        <v>220</v>
      </c>
      <c r="F69" s="148" t="s">
        <v>47</v>
      </c>
    </row>
    <row r="70" spans="1:6" ht="12.75">
      <c r="A70" s="101" t="s">
        <v>144</v>
      </c>
      <c r="B70" s="97">
        <v>55000</v>
      </c>
      <c r="C70" s="97">
        <v>320</v>
      </c>
      <c r="D70" s="97">
        <v>170000</v>
      </c>
      <c r="E70" s="97">
        <v>2020</v>
      </c>
      <c r="F70" s="97">
        <v>250</v>
      </c>
    </row>
    <row r="71" spans="1:6" ht="12.75">
      <c r="A71" s="89"/>
      <c r="B71" s="94"/>
      <c r="C71" s="94"/>
      <c r="D71" s="94"/>
      <c r="E71" s="94"/>
      <c r="F71" s="94"/>
    </row>
    <row r="72" spans="1:6" ht="12.75">
      <c r="A72" s="89" t="s">
        <v>145</v>
      </c>
      <c r="B72" s="94">
        <v>18296</v>
      </c>
      <c r="C72" s="94">
        <v>457</v>
      </c>
      <c r="D72" s="94">
        <v>21552</v>
      </c>
      <c r="E72" s="94">
        <v>539</v>
      </c>
      <c r="F72" s="148" t="s">
        <v>47</v>
      </c>
    </row>
    <row r="73" spans="1:6" ht="12.75">
      <c r="A73" s="89" t="s">
        <v>146</v>
      </c>
      <c r="B73" s="94">
        <v>45000</v>
      </c>
      <c r="C73" s="94">
        <v>1800</v>
      </c>
      <c r="D73" s="94">
        <v>203000</v>
      </c>
      <c r="E73" s="94">
        <v>5100</v>
      </c>
      <c r="F73" s="94">
        <v>500</v>
      </c>
    </row>
    <row r="74" spans="1:6" ht="12.75">
      <c r="A74" s="89" t="s">
        <v>147</v>
      </c>
      <c r="B74" s="148">
        <v>52834</v>
      </c>
      <c r="C74" s="148">
        <v>396</v>
      </c>
      <c r="D74" s="148">
        <v>95086</v>
      </c>
      <c r="E74" s="148">
        <v>1902</v>
      </c>
      <c r="F74" s="148" t="s">
        <v>47</v>
      </c>
    </row>
    <row r="75" spans="1:6" ht="12.75">
      <c r="A75" s="89" t="s">
        <v>148</v>
      </c>
      <c r="B75" s="94">
        <v>126458</v>
      </c>
      <c r="C75" s="94">
        <v>1130</v>
      </c>
      <c r="D75" s="94">
        <v>102336</v>
      </c>
      <c r="E75" s="94">
        <v>1270</v>
      </c>
      <c r="F75" s="148" t="s">
        <v>47</v>
      </c>
    </row>
    <row r="76" spans="1:6" ht="12.75">
      <c r="A76" s="89" t="s">
        <v>149</v>
      </c>
      <c r="B76" s="94">
        <v>66115</v>
      </c>
      <c r="C76" s="94">
        <v>331</v>
      </c>
      <c r="D76" s="94">
        <v>16080</v>
      </c>
      <c r="E76" s="94">
        <v>161</v>
      </c>
      <c r="F76" s="94">
        <v>30</v>
      </c>
    </row>
    <row r="77" spans="1:6" ht="12.75">
      <c r="A77" s="89" t="s">
        <v>150</v>
      </c>
      <c r="B77" s="94">
        <v>19744</v>
      </c>
      <c r="C77" s="94">
        <v>1278</v>
      </c>
      <c r="D77" s="94">
        <v>55579</v>
      </c>
      <c r="E77" s="94">
        <v>556</v>
      </c>
      <c r="F77" s="94">
        <v>320</v>
      </c>
    </row>
    <row r="78" spans="1:6" ht="12.75">
      <c r="A78" s="89" t="s">
        <v>151</v>
      </c>
      <c r="B78" s="94">
        <v>38861</v>
      </c>
      <c r="C78" s="94">
        <v>389</v>
      </c>
      <c r="D78" s="94">
        <v>61517</v>
      </c>
      <c r="E78" s="94">
        <v>615</v>
      </c>
      <c r="F78" s="94" t="s">
        <v>47</v>
      </c>
    </row>
    <row r="79" spans="1:6" ht="12.75">
      <c r="A79" s="89" t="s">
        <v>152</v>
      </c>
      <c r="B79" s="148">
        <v>7363</v>
      </c>
      <c r="C79" s="94">
        <v>387</v>
      </c>
      <c r="D79" s="148">
        <v>46229</v>
      </c>
      <c r="E79" s="94">
        <v>2543</v>
      </c>
      <c r="F79" s="148" t="s">
        <v>47</v>
      </c>
    </row>
    <row r="80" spans="1:6" ht="12.75">
      <c r="A80" s="101" t="s">
        <v>195</v>
      </c>
      <c r="B80" s="97">
        <v>374671</v>
      </c>
      <c r="C80" s="97">
        <v>6168</v>
      </c>
      <c r="D80" s="97">
        <v>601379</v>
      </c>
      <c r="E80" s="97">
        <v>12686</v>
      </c>
      <c r="F80" s="97">
        <v>850</v>
      </c>
    </row>
    <row r="81" spans="1:6" ht="12.75">
      <c r="A81" s="89"/>
      <c r="B81" s="94"/>
      <c r="C81" s="94"/>
      <c r="D81" s="94"/>
      <c r="E81" s="94"/>
      <c r="F81" s="94"/>
    </row>
    <row r="82" spans="1:6" ht="12.75">
      <c r="A82" s="89" t="s">
        <v>153</v>
      </c>
      <c r="B82" s="148" t="s">
        <v>47</v>
      </c>
      <c r="C82" s="148" t="s">
        <v>47</v>
      </c>
      <c r="D82" s="148" t="s">
        <v>47</v>
      </c>
      <c r="E82" s="148" t="s">
        <v>47</v>
      </c>
      <c r="F82" s="148" t="s">
        <v>47</v>
      </c>
    </row>
    <row r="83" spans="1:6" ht="12.75">
      <c r="A83" s="89" t="s">
        <v>154</v>
      </c>
      <c r="B83" s="148" t="s">
        <v>47</v>
      </c>
      <c r="C83" s="148" t="s">
        <v>47</v>
      </c>
      <c r="D83" s="148" t="s">
        <v>47</v>
      </c>
      <c r="E83" s="148" t="s">
        <v>47</v>
      </c>
      <c r="F83" s="148" t="s">
        <v>47</v>
      </c>
    </row>
    <row r="84" spans="1:6" ht="12.75">
      <c r="A84" s="101" t="s">
        <v>155</v>
      </c>
      <c r="B84" s="149" t="s">
        <v>47</v>
      </c>
      <c r="C84" s="149" t="s">
        <v>47</v>
      </c>
      <c r="D84" s="149" t="s">
        <v>47</v>
      </c>
      <c r="E84" s="149" t="s">
        <v>47</v>
      </c>
      <c r="F84" s="149" t="s">
        <v>47</v>
      </c>
    </row>
    <row r="85" spans="1:6" ht="12.75">
      <c r="A85" s="101"/>
      <c r="B85" s="97"/>
      <c r="C85" s="97"/>
      <c r="D85" s="97"/>
      <c r="E85" s="97"/>
      <c r="F85" s="97"/>
    </row>
    <row r="86" spans="1:6" ht="13.5" thickBot="1">
      <c r="A86" s="102" t="s">
        <v>156</v>
      </c>
      <c r="B86" s="103">
        <v>3213925</v>
      </c>
      <c r="C86" s="103">
        <f>70693+107</f>
        <v>70800</v>
      </c>
      <c r="D86" s="103">
        <v>6092427</v>
      </c>
      <c r="E86" s="103">
        <v>140221</v>
      </c>
      <c r="F86" s="103">
        <v>1471</v>
      </c>
    </row>
    <row r="87" ht="12.75">
      <c r="E87" s="143"/>
    </row>
  </sheetData>
  <mergeCells count="5">
    <mergeCell ref="A1:F1"/>
    <mergeCell ref="A4:F4"/>
    <mergeCell ref="B6:C6"/>
    <mergeCell ref="D6:E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5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0" customWidth="1"/>
    <col min="10" max="10" width="18.57421875" style="0" customWidth="1"/>
    <col min="11" max="14" width="19.00390625" style="0" customWidth="1"/>
  </cols>
  <sheetData>
    <row r="1" spans="1:7" s="2" customFormat="1" ht="18">
      <c r="A1" s="216" t="s">
        <v>0</v>
      </c>
      <c r="B1" s="216"/>
      <c r="C1" s="216"/>
      <c r="D1" s="216"/>
      <c r="E1" s="216"/>
      <c r="F1" s="216"/>
      <c r="G1" s="216"/>
    </row>
    <row r="2" s="3" customFormat="1" ht="14.25"/>
    <row r="3" spans="1:7" s="3" customFormat="1" ht="15">
      <c r="A3" s="217" t="s">
        <v>1</v>
      </c>
      <c r="B3" s="217"/>
      <c r="C3" s="217"/>
      <c r="D3" s="217"/>
      <c r="E3" s="217"/>
      <c r="F3" s="217"/>
      <c r="G3" s="217"/>
    </row>
    <row r="4" spans="1:7" s="3" customFormat="1" ht="15">
      <c r="A4" s="4"/>
      <c r="B4" s="5"/>
      <c r="C4" s="5"/>
      <c r="D4" s="5"/>
      <c r="E4" s="5"/>
      <c r="F4" s="5"/>
      <c r="G4" s="5"/>
    </row>
    <row r="5" spans="1:7" ht="12.75">
      <c r="A5" s="6"/>
      <c r="B5" s="184" t="s">
        <v>2</v>
      </c>
      <c r="C5" s="185"/>
      <c r="D5" s="184" t="s">
        <v>3</v>
      </c>
      <c r="E5" s="185"/>
      <c r="F5" s="184" t="s">
        <v>4</v>
      </c>
      <c r="G5" s="186"/>
    </row>
    <row r="6" spans="1:7" ht="12.75">
      <c r="A6" s="7" t="s">
        <v>5</v>
      </c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</row>
    <row r="7" spans="1:7" ht="13.5" thickBot="1">
      <c r="A7" s="9"/>
      <c r="B7" s="8" t="s">
        <v>8</v>
      </c>
      <c r="C7" s="8" t="s">
        <v>9</v>
      </c>
      <c r="D7" s="8" t="s">
        <v>8</v>
      </c>
      <c r="E7" s="8" t="s">
        <v>9</v>
      </c>
      <c r="F7" s="8" t="s">
        <v>8</v>
      </c>
      <c r="G7" s="8" t="s">
        <v>9</v>
      </c>
    </row>
    <row r="8" spans="1:7" ht="12.75">
      <c r="A8" s="10">
        <v>1985</v>
      </c>
      <c r="B8" s="11">
        <v>209</v>
      </c>
      <c r="C8" s="12">
        <v>2815</v>
      </c>
      <c r="D8" s="11">
        <v>106.8</v>
      </c>
      <c r="E8" s="12">
        <v>3935</v>
      </c>
      <c r="F8" s="11">
        <v>12.1</v>
      </c>
      <c r="G8" s="12">
        <v>291</v>
      </c>
    </row>
    <row r="9" spans="1:7" ht="12.75">
      <c r="A9" s="13">
        <v>1986</v>
      </c>
      <c r="B9" s="14">
        <v>208.5</v>
      </c>
      <c r="C9" s="15">
        <v>2821</v>
      </c>
      <c r="D9" s="14">
        <v>112.9</v>
      </c>
      <c r="E9" s="15">
        <v>4136</v>
      </c>
      <c r="F9" s="14">
        <v>11.6</v>
      </c>
      <c r="G9" s="15">
        <v>301</v>
      </c>
    </row>
    <row r="10" spans="1:7" ht="12.75">
      <c r="A10" s="13">
        <v>1987</v>
      </c>
      <c r="B10" s="14">
        <v>200.2</v>
      </c>
      <c r="C10" s="15">
        <v>2813</v>
      </c>
      <c r="D10" s="14">
        <v>108.3</v>
      </c>
      <c r="E10" s="15">
        <v>4241</v>
      </c>
      <c r="F10" s="14">
        <v>11.3</v>
      </c>
      <c r="G10" s="15">
        <v>281</v>
      </c>
    </row>
    <row r="11" spans="1:7" ht="12.75">
      <c r="A11" s="13">
        <v>1988</v>
      </c>
      <c r="B11" s="14">
        <v>208.3</v>
      </c>
      <c r="C11" s="15">
        <v>2914</v>
      </c>
      <c r="D11" s="14">
        <v>117</v>
      </c>
      <c r="E11" s="15">
        <v>4923</v>
      </c>
      <c r="F11" s="14">
        <v>10.5</v>
      </c>
      <c r="G11" s="15">
        <v>272</v>
      </c>
    </row>
    <row r="12" spans="1:7" ht="12.75">
      <c r="A12" s="13">
        <v>1989</v>
      </c>
      <c r="B12" s="14">
        <v>218.2</v>
      </c>
      <c r="C12" s="15">
        <v>2657</v>
      </c>
      <c r="D12" s="14">
        <v>114.7</v>
      </c>
      <c r="E12" s="15">
        <v>4463</v>
      </c>
      <c r="F12" s="14">
        <v>10.6</v>
      </c>
      <c r="G12" s="15">
        <v>297</v>
      </c>
    </row>
    <row r="13" spans="1:7" ht="12.75">
      <c r="A13" s="13">
        <v>1990</v>
      </c>
      <c r="B13" s="14">
        <v>255</v>
      </c>
      <c r="C13" s="15">
        <v>3421</v>
      </c>
      <c r="D13" s="16">
        <v>112.5</v>
      </c>
      <c r="E13" s="15">
        <v>4590</v>
      </c>
      <c r="F13" s="14">
        <v>10</v>
      </c>
      <c r="G13" s="17">
        <v>287</v>
      </c>
    </row>
    <row r="14" spans="1:7" ht="12.75">
      <c r="A14" s="13">
        <v>1991</v>
      </c>
      <c r="B14" s="16">
        <v>267.8</v>
      </c>
      <c r="C14" s="15">
        <v>3802</v>
      </c>
      <c r="D14" s="16">
        <v>112.9</v>
      </c>
      <c r="E14" s="15">
        <v>4484</v>
      </c>
      <c r="F14" s="16">
        <v>9.8</v>
      </c>
      <c r="G14" s="17">
        <v>268</v>
      </c>
    </row>
    <row r="15" spans="1:7" ht="12.75">
      <c r="A15" s="13">
        <v>1992</v>
      </c>
      <c r="B15" s="16">
        <v>290.7</v>
      </c>
      <c r="C15" s="15">
        <v>3827</v>
      </c>
      <c r="D15" s="16">
        <v>119.4</v>
      </c>
      <c r="E15" s="15">
        <v>4744</v>
      </c>
      <c r="F15" s="16">
        <v>9.1</v>
      </c>
      <c r="G15" s="17">
        <v>275</v>
      </c>
    </row>
    <row r="16" spans="1:7" ht="12.75">
      <c r="A16" s="13">
        <v>1993</v>
      </c>
      <c r="B16" s="14">
        <v>274.6</v>
      </c>
      <c r="C16" s="15">
        <v>2503</v>
      </c>
      <c r="D16" s="14">
        <v>121.2</v>
      </c>
      <c r="E16" s="15">
        <v>5186</v>
      </c>
      <c r="F16" s="14">
        <v>8.6</v>
      </c>
      <c r="G16" s="15">
        <v>223</v>
      </c>
    </row>
    <row r="17" spans="1:7" ht="12.75">
      <c r="A17" s="13">
        <v>1994</v>
      </c>
      <c r="B17" s="14">
        <v>317</v>
      </c>
      <c r="C17" s="15">
        <v>2907</v>
      </c>
      <c r="D17" s="14">
        <v>115.6</v>
      </c>
      <c r="E17" s="15">
        <v>4895</v>
      </c>
      <c r="F17" s="14">
        <v>9.6</v>
      </c>
      <c r="G17" s="15">
        <v>216</v>
      </c>
    </row>
    <row r="18" spans="1:7" ht="12.75">
      <c r="A18" s="18">
        <v>1995</v>
      </c>
      <c r="B18" s="19">
        <v>335.1</v>
      </c>
      <c r="C18" s="20">
        <v>2442</v>
      </c>
      <c r="D18" s="19">
        <v>104.6</v>
      </c>
      <c r="E18" s="20">
        <v>4487</v>
      </c>
      <c r="F18" s="21">
        <v>6.3</v>
      </c>
      <c r="G18" s="17">
        <v>155</v>
      </c>
    </row>
    <row r="19" spans="1:7" ht="12.75">
      <c r="A19" s="18">
        <v>1996</v>
      </c>
      <c r="B19" s="19">
        <v>307.8</v>
      </c>
      <c r="C19" s="20">
        <v>3438</v>
      </c>
      <c r="D19" s="19">
        <v>104.9</v>
      </c>
      <c r="E19" s="20">
        <v>5016</v>
      </c>
      <c r="F19" s="19">
        <v>6.4</v>
      </c>
      <c r="G19" s="17">
        <v>178</v>
      </c>
    </row>
    <row r="20" spans="1:7" ht="12.75">
      <c r="A20" s="18">
        <v>1997</v>
      </c>
      <c r="B20" s="19">
        <v>277.3</v>
      </c>
      <c r="C20" s="20">
        <v>2840</v>
      </c>
      <c r="D20" s="19">
        <v>105.1</v>
      </c>
      <c r="E20" s="20">
        <v>4841</v>
      </c>
      <c r="F20" s="19">
        <v>5.1</v>
      </c>
      <c r="G20" s="17">
        <v>144</v>
      </c>
    </row>
    <row r="21" spans="1:7" ht="12.75">
      <c r="A21" s="18">
        <v>1998</v>
      </c>
      <c r="B21" s="19">
        <v>306.7</v>
      </c>
      <c r="C21" s="20">
        <v>3616</v>
      </c>
      <c r="D21" s="19">
        <v>89.3</v>
      </c>
      <c r="E21" s="20">
        <v>4097</v>
      </c>
      <c r="F21" s="19">
        <v>9</v>
      </c>
      <c r="G21" s="17">
        <v>205</v>
      </c>
    </row>
    <row r="22" spans="1:7" ht="12.75">
      <c r="A22" s="18">
        <v>1999</v>
      </c>
      <c r="B22" s="19">
        <v>335.3</v>
      </c>
      <c r="C22" s="20">
        <v>2956</v>
      </c>
      <c r="D22" s="19">
        <v>85.5</v>
      </c>
      <c r="E22" s="20">
        <v>3758</v>
      </c>
      <c r="F22" s="19">
        <v>6.2</v>
      </c>
      <c r="G22" s="17">
        <v>159</v>
      </c>
    </row>
    <row r="23" spans="1:7" ht="12.75">
      <c r="A23" s="18">
        <v>2000</v>
      </c>
      <c r="B23" s="19">
        <v>358</v>
      </c>
      <c r="C23" s="20">
        <v>3563</v>
      </c>
      <c r="D23" s="19">
        <v>81.6</v>
      </c>
      <c r="E23" s="20">
        <v>3818</v>
      </c>
      <c r="F23" s="19">
        <v>5.6</v>
      </c>
      <c r="G23" s="17">
        <v>120</v>
      </c>
    </row>
    <row r="24" spans="1:7" s="26" customFormat="1" ht="13.5" thickBot="1">
      <c r="A24" s="22">
        <v>2001</v>
      </c>
      <c r="B24" s="23">
        <v>298.181</v>
      </c>
      <c r="C24" s="24">
        <v>2658.524</v>
      </c>
      <c r="D24" s="23">
        <v>83.094</v>
      </c>
      <c r="E24" s="24">
        <v>3949.906</v>
      </c>
      <c r="F24" s="23">
        <v>5.285</v>
      </c>
      <c r="G24" s="25">
        <v>122.206</v>
      </c>
    </row>
    <row r="30" spans="1:6" ht="15">
      <c r="A30" s="217"/>
      <c r="B30" s="217"/>
      <c r="C30" s="217"/>
      <c r="D30" s="217"/>
      <c r="E30" s="217"/>
      <c r="F30" s="217"/>
    </row>
    <row r="31" spans="1:6" ht="15">
      <c r="A31" s="217"/>
      <c r="B31" s="217"/>
      <c r="C31" s="217"/>
      <c r="D31" s="217"/>
      <c r="E31" s="217"/>
      <c r="F31" s="217"/>
    </row>
    <row r="32" spans="1:7" ht="12.75">
      <c r="A32" s="27"/>
      <c r="B32" s="28"/>
      <c r="C32" s="28"/>
      <c r="D32" s="28"/>
      <c r="E32" s="28"/>
      <c r="F32" s="28"/>
      <c r="G32" s="29"/>
    </row>
    <row r="33" spans="1:7" ht="12.75">
      <c r="A33" s="6"/>
      <c r="C33" s="184" t="s">
        <v>10</v>
      </c>
      <c r="D33" s="185"/>
      <c r="E33" s="184" t="s">
        <v>11</v>
      </c>
      <c r="F33" s="186"/>
      <c r="G33" s="30"/>
    </row>
    <row r="34" spans="1:7" ht="12.75">
      <c r="A34" s="212" t="s">
        <v>5</v>
      </c>
      <c r="B34" s="213"/>
      <c r="C34" s="8" t="s">
        <v>6</v>
      </c>
      <c r="D34" s="8" t="s">
        <v>7</v>
      </c>
      <c r="E34" s="8" t="s">
        <v>6</v>
      </c>
      <c r="F34" s="8" t="s">
        <v>7</v>
      </c>
      <c r="G34" s="30"/>
    </row>
    <row r="35" spans="1:7" ht="13.5" thickBot="1">
      <c r="A35" s="9"/>
      <c r="C35" s="8" t="s">
        <v>8</v>
      </c>
      <c r="D35" s="8" t="s">
        <v>9</v>
      </c>
      <c r="E35" s="8" t="s">
        <v>8</v>
      </c>
      <c r="F35" s="8" t="s">
        <v>9</v>
      </c>
      <c r="G35" s="30"/>
    </row>
    <row r="36" spans="1:7" ht="12.75">
      <c r="A36" s="214">
        <v>1985</v>
      </c>
      <c r="B36" s="215"/>
      <c r="C36" s="11">
        <v>57.3</v>
      </c>
      <c r="D36" s="12">
        <v>1890</v>
      </c>
      <c r="E36" s="11">
        <v>8.2</v>
      </c>
      <c r="F36" s="12">
        <v>204</v>
      </c>
      <c r="G36" s="30"/>
    </row>
    <row r="37" spans="1:7" ht="12.75">
      <c r="A37" s="208">
        <v>1986</v>
      </c>
      <c r="B37" s="209"/>
      <c r="C37" s="14">
        <v>56.7</v>
      </c>
      <c r="D37" s="15">
        <v>1956</v>
      </c>
      <c r="E37" s="14">
        <v>7.5</v>
      </c>
      <c r="F37" s="15">
        <v>236</v>
      </c>
      <c r="G37" s="30"/>
    </row>
    <row r="38" spans="1:7" ht="12.75">
      <c r="A38" s="208">
        <v>1987</v>
      </c>
      <c r="B38" s="209"/>
      <c r="C38" s="14">
        <v>56.9</v>
      </c>
      <c r="D38" s="15">
        <v>2108</v>
      </c>
      <c r="E38" s="14">
        <v>8.9</v>
      </c>
      <c r="F38" s="15">
        <v>262</v>
      </c>
      <c r="G38" s="30"/>
    </row>
    <row r="39" spans="1:7" ht="12.75">
      <c r="A39" s="208">
        <v>1988</v>
      </c>
      <c r="B39" s="209"/>
      <c r="C39" s="14">
        <v>57.4</v>
      </c>
      <c r="D39" s="15">
        <v>2276</v>
      </c>
      <c r="E39" s="14">
        <v>7.9</v>
      </c>
      <c r="F39" s="15">
        <v>279</v>
      </c>
      <c r="G39" s="30"/>
    </row>
    <row r="40" spans="1:7" ht="12.75">
      <c r="A40" s="208">
        <v>1989</v>
      </c>
      <c r="B40" s="209"/>
      <c r="C40" s="14">
        <v>57.3</v>
      </c>
      <c r="D40" s="15">
        <v>2133</v>
      </c>
      <c r="E40" s="14">
        <v>9.2</v>
      </c>
      <c r="F40" s="15">
        <v>192</v>
      </c>
      <c r="G40" s="30"/>
    </row>
    <row r="41" spans="1:7" ht="12.75">
      <c r="A41" s="208">
        <v>1990</v>
      </c>
      <c r="B41" s="209"/>
      <c r="C41" s="16">
        <v>57.9</v>
      </c>
      <c r="D41" s="15">
        <v>1996</v>
      </c>
      <c r="E41" s="14">
        <v>7</v>
      </c>
      <c r="F41" s="15">
        <v>136.8</v>
      </c>
      <c r="G41" s="30"/>
    </row>
    <row r="42" spans="1:7" ht="12.75">
      <c r="A42" s="208">
        <v>1991</v>
      </c>
      <c r="B42" s="209"/>
      <c r="C42" s="16">
        <v>56.6</v>
      </c>
      <c r="D42" s="15">
        <v>1959</v>
      </c>
      <c r="E42" s="16">
        <v>7.7</v>
      </c>
      <c r="F42" s="17">
        <v>129</v>
      </c>
      <c r="G42" s="30"/>
    </row>
    <row r="43" spans="1:7" ht="12.75">
      <c r="A43" s="208">
        <v>1992</v>
      </c>
      <c r="B43" s="209"/>
      <c r="C43" s="16">
        <v>52.1</v>
      </c>
      <c r="D43" s="15">
        <v>1634</v>
      </c>
      <c r="E43" s="16">
        <v>7.5</v>
      </c>
      <c r="F43" s="17">
        <v>129</v>
      </c>
      <c r="G43" s="30"/>
    </row>
    <row r="44" spans="1:7" ht="12.75">
      <c r="A44" s="208">
        <v>1993</v>
      </c>
      <c r="B44" s="209"/>
      <c r="C44" s="16">
        <v>50.9</v>
      </c>
      <c r="D44" s="15">
        <v>1520</v>
      </c>
      <c r="E44" s="16">
        <v>7.8</v>
      </c>
      <c r="F44" s="17">
        <v>212</v>
      </c>
      <c r="G44" s="30"/>
    </row>
    <row r="45" spans="1:7" ht="12.75">
      <c r="A45" s="208">
        <v>1994</v>
      </c>
      <c r="B45" s="209"/>
      <c r="C45" s="16">
        <v>46.9</v>
      </c>
      <c r="D45" s="15">
        <v>1374</v>
      </c>
      <c r="E45" s="16">
        <v>4.4</v>
      </c>
      <c r="F45" s="17">
        <v>102</v>
      </c>
      <c r="G45" s="30"/>
    </row>
    <row r="46" spans="1:7" ht="12.75">
      <c r="A46" s="208">
        <v>1995</v>
      </c>
      <c r="B46" s="209"/>
      <c r="C46" s="19">
        <v>46.4</v>
      </c>
      <c r="D46" s="20">
        <v>1435</v>
      </c>
      <c r="E46" s="19">
        <v>3.7</v>
      </c>
      <c r="F46" s="17">
        <v>69</v>
      </c>
      <c r="G46" s="30"/>
    </row>
    <row r="47" spans="1:7" ht="12.75">
      <c r="A47" s="208">
        <v>1996</v>
      </c>
      <c r="B47" s="209"/>
      <c r="C47" s="19">
        <v>49.6</v>
      </c>
      <c r="D47" s="20">
        <v>1521</v>
      </c>
      <c r="E47" s="19">
        <v>6.8</v>
      </c>
      <c r="F47" s="17">
        <v>201</v>
      </c>
      <c r="G47" s="30"/>
    </row>
    <row r="48" spans="1:7" ht="12.75">
      <c r="A48" s="208">
        <v>1997</v>
      </c>
      <c r="B48" s="209"/>
      <c r="C48" s="19">
        <v>43.8</v>
      </c>
      <c r="D48" s="20">
        <v>1230</v>
      </c>
      <c r="E48" s="19">
        <v>6.8</v>
      </c>
      <c r="F48" s="17">
        <v>205</v>
      </c>
      <c r="G48" s="30"/>
    </row>
    <row r="49" spans="1:7" ht="12.75">
      <c r="A49" s="208">
        <v>1998</v>
      </c>
      <c r="B49" s="209"/>
      <c r="C49" s="19">
        <v>43.4</v>
      </c>
      <c r="D49" s="20">
        <v>1304</v>
      </c>
      <c r="E49" s="19">
        <v>6.1</v>
      </c>
      <c r="F49" s="17">
        <v>160</v>
      </c>
      <c r="G49" s="30"/>
    </row>
    <row r="50" spans="1:7" ht="12.75">
      <c r="A50" s="208">
        <v>1999</v>
      </c>
      <c r="B50" s="209"/>
      <c r="C50" s="19">
        <v>39.8</v>
      </c>
      <c r="D50" s="20">
        <v>1144</v>
      </c>
      <c r="E50" s="19">
        <v>3.8</v>
      </c>
      <c r="F50" s="17">
        <v>85</v>
      </c>
      <c r="G50" s="30"/>
    </row>
    <row r="51" spans="1:7" ht="12.75">
      <c r="A51" s="13">
        <v>2000</v>
      </c>
      <c r="B51" s="18"/>
      <c r="C51" s="19">
        <v>27.68</v>
      </c>
      <c r="D51" s="20">
        <v>788.473</v>
      </c>
      <c r="E51" s="19">
        <v>11.737</v>
      </c>
      <c r="F51" s="17">
        <v>190</v>
      </c>
      <c r="G51" s="30"/>
    </row>
    <row r="52" spans="1:7" ht="13.5" thickBot="1">
      <c r="A52" s="210">
        <v>2001</v>
      </c>
      <c r="B52" s="211"/>
      <c r="C52" s="23">
        <v>34.448</v>
      </c>
      <c r="D52" s="24">
        <v>1046.126</v>
      </c>
      <c r="E52" s="23">
        <v>7.253</v>
      </c>
      <c r="F52" s="25">
        <v>148.618</v>
      </c>
      <c r="G52" s="30"/>
    </row>
    <row r="53" ht="12.75">
      <c r="A53" s="57"/>
    </row>
  </sheetData>
  <mergeCells count="26">
    <mergeCell ref="A1:G1"/>
    <mergeCell ref="A3:G3"/>
    <mergeCell ref="C33:D33"/>
    <mergeCell ref="E33:F33"/>
    <mergeCell ref="A30:F30"/>
    <mergeCell ref="A31:F31"/>
    <mergeCell ref="B5:C5"/>
    <mergeCell ref="D5:E5"/>
    <mergeCell ref="F5:G5"/>
    <mergeCell ref="A34:B34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2:B52"/>
    <mergeCell ref="A50:B50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71">
    <pageSetUpPr fitToPage="1"/>
  </sheetPr>
  <dimension ref="A1:H8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86" customWidth="1"/>
    <col min="2" max="7" width="16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7" t="s">
        <v>157</v>
      </c>
      <c r="B3" s="207"/>
      <c r="C3" s="207"/>
      <c r="D3" s="207"/>
      <c r="E3" s="207"/>
      <c r="F3" s="207"/>
      <c r="G3" s="207"/>
    </row>
    <row r="4" spans="1:7" s="84" customFormat="1" ht="15">
      <c r="A4" s="144"/>
      <c r="B4" s="145"/>
      <c r="C4" s="145"/>
      <c r="D4" s="145"/>
      <c r="E4" s="145"/>
      <c r="F4" s="146"/>
      <c r="G4" s="146"/>
    </row>
    <row r="5" spans="1:7" ht="12.75">
      <c r="A5" s="161" t="s">
        <v>90</v>
      </c>
      <c r="B5" s="196" t="s">
        <v>158</v>
      </c>
      <c r="C5" s="198"/>
      <c r="D5" s="197"/>
      <c r="E5" s="196" t="s">
        <v>159</v>
      </c>
      <c r="F5" s="198"/>
      <c r="G5" s="198"/>
    </row>
    <row r="6" spans="1:7" ht="12.75">
      <c r="A6" s="87" t="s">
        <v>92</v>
      </c>
      <c r="B6" s="201" t="s">
        <v>41</v>
      </c>
      <c r="C6" s="202"/>
      <c r="D6" s="187" t="s">
        <v>45</v>
      </c>
      <c r="E6" s="196" t="s">
        <v>160</v>
      </c>
      <c r="F6" s="197"/>
      <c r="G6" s="91" t="s">
        <v>161</v>
      </c>
    </row>
    <row r="7" spans="1:7" ht="13.5" thickBot="1">
      <c r="A7" s="134"/>
      <c r="B7" s="135" t="s">
        <v>43</v>
      </c>
      <c r="C7" s="135" t="s">
        <v>44</v>
      </c>
      <c r="D7" s="188"/>
      <c r="E7" s="135" t="s">
        <v>43</v>
      </c>
      <c r="F7" s="147" t="s">
        <v>44</v>
      </c>
      <c r="G7" s="135" t="s">
        <v>162</v>
      </c>
    </row>
    <row r="8" spans="1:7" ht="12.75">
      <c r="A8" s="85" t="s">
        <v>99</v>
      </c>
      <c r="B8" s="129">
        <v>2300</v>
      </c>
      <c r="C8" s="129" t="s">
        <v>47</v>
      </c>
      <c r="D8" s="129">
        <v>2300</v>
      </c>
      <c r="E8" s="129">
        <v>19391</v>
      </c>
      <c r="F8" s="129" t="s">
        <v>47</v>
      </c>
      <c r="G8" s="129">
        <v>44600</v>
      </c>
    </row>
    <row r="9" spans="1:7" ht="12.75">
      <c r="A9" s="89" t="s">
        <v>100</v>
      </c>
      <c r="B9" s="94">
        <v>250</v>
      </c>
      <c r="C9" s="148" t="s">
        <v>47</v>
      </c>
      <c r="D9" s="94">
        <v>250</v>
      </c>
      <c r="E9" s="94">
        <v>20000</v>
      </c>
      <c r="F9" s="148" t="s">
        <v>47</v>
      </c>
      <c r="G9" s="94">
        <v>5000</v>
      </c>
    </row>
    <row r="10" spans="1:7" ht="12.75">
      <c r="A10" s="89" t="s">
        <v>101</v>
      </c>
      <c r="B10" s="94">
        <v>1857</v>
      </c>
      <c r="C10" s="94">
        <v>621</v>
      </c>
      <c r="D10" s="94">
        <v>2478</v>
      </c>
      <c r="E10" s="148">
        <v>20000</v>
      </c>
      <c r="F10" s="148">
        <v>30000</v>
      </c>
      <c r="G10" s="94">
        <v>55770</v>
      </c>
    </row>
    <row r="11" spans="1:7" ht="12.75">
      <c r="A11" s="89" t="s">
        <v>102</v>
      </c>
      <c r="B11" s="148">
        <v>1400</v>
      </c>
      <c r="C11" s="148" t="s">
        <v>47</v>
      </c>
      <c r="D11" s="94">
        <v>1400</v>
      </c>
      <c r="E11" s="148">
        <v>20000</v>
      </c>
      <c r="F11" s="148" t="s">
        <v>47</v>
      </c>
      <c r="G11" s="148">
        <v>28000</v>
      </c>
    </row>
    <row r="12" spans="1:7" ht="12.75">
      <c r="A12" s="101" t="s">
        <v>103</v>
      </c>
      <c r="B12" s="97">
        <f>SUM(B8:B11)</f>
        <v>5807</v>
      </c>
      <c r="C12" s="97">
        <f>SUM(C8:C11)</f>
        <v>621</v>
      </c>
      <c r="D12" s="97">
        <f>SUM(D8:D11)</f>
        <v>6428</v>
      </c>
      <c r="E12" s="149">
        <f>((E8*B8)+(E9*B9)+(E10*B10)+(E11*B11))/B12</f>
        <v>19758.79111417255</v>
      </c>
      <c r="F12" s="149">
        <v>30000</v>
      </c>
      <c r="G12" s="97">
        <f>SUM(G8:G11)</f>
        <v>133370</v>
      </c>
    </row>
    <row r="13" spans="1:7" ht="12.75">
      <c r="A13" s="101"/>
      <c r="B13" s="97"/>
      <c r="C13" s="97"/>
      <c r="D13" s="97"/>
      <c r="E13" s="149"/>
      <c r="F13" s="149"/>
      <c r="G13" s="97"/>
    </row>
    <row r="14" spans="1:7" s="98" customFormat="1" ht="12.75">
      <c r="A14" s="101" t="s">
        <v>104</v>
      </c>
      <c r="B14" s="149">
        <v>110</v>
      </c>
      <c r="C14" s="97" t="s">
        <v>47</v>
      </c>
      <c r="D14" s="97">
        <v>110</v>
      </c>
      <c r="E14" s="149">
        <v>20000</v>
      </c>
      <c r="F14" s="97" t="s">
        <v>47</v>
      </c>
      <c r="G14" s="149">
        <v>2200</v>
      </c>
    </row>
    <row r="15" spans="1:7" ht="12.75">
      <c r="A15" s="101"/>
      <c r="B15" s="97"/>
      <c r="C15" s="97"/>
      <c r="D15" s="97"/>
      <c r="E15" s="149"/>
      <c r="F15" s="149"/>
      <c r="G15" s="97"/>
    </row>
    <row r="16" spans="1:7" s="98" customFormat="1" ht="12.75">
      <c r="A16" s="101" t="s">
        <v>105</v>
      </c>
      <c r="B16" s="97" t="s">
        <v>47</v>
      </c>
      <c r="C16" s="97" t="s">
        <v>47</v>
      </c>
      <c r="D16" s="97" t="s">
        <v>47</v>
      </c>
      <c r="E16" s="149" t="s">
        <v>47</v>
      </c>
      <c r="F16" s="149" t="s">
        <v>47</v>
      </c>
      <c r="G16" s="97" t="s">
        <v>47</v>
      </c>
    </row>
    <row r="17" spans="1:7" ht="12.75">
      <c r="A17" s="89"/>
      <c r="B17" s="94"/>
      <c r="C17" s="94"/>
      <c r="D17" s="94"/>
      <c r="E17" s="148"/>
      <c r="F17" s="148"/>
      <c r="G17" s="94"/>
    </row>
    <row r="18" spans="1:7" ht="12.75">
      <c r="A18" s="89" t="s">
        <v>106</v>
      </c>
      <c r="B18" s="148">
        <v>32</v>
      </c>
      <c r="C18" s="148" t="s">
        <v>47</v>
      </c>
      <c r="D18" s="94">
        <v>32</v>
      </c>
      <c r="E18" s="148">
        <v>20000</v>
      </c>
      <c r="F18" s="148" t="s">
        <v>47</v>
      </c>
      <c r="G18" s="148">
        <v>640</v>
      </c>
    </row>
    <row r="19" spans="1:7" ht="12.75">
      <c r="A19" s="89" t="s">
        <v>107</v>
      </c>
      <c r="B19" s="148">
        <v>15</v>
      </c>
      <c r="C19" s="94" t="s">
        <v>47</v>
      </c>
      <c r="D19" s="94">
        <v>15</v>
      </c>
      <c r="E19" s="148">
        <v>21000</v>
      </c>
      <c r="F19" s="94" t="s">
        <v>47</v>
      </c>
      <c r="G19" s="148">
        <v>315</v>
      </c>
    </row>
    <row r="20" spans="1:7" ht="12.75">
      <c r="A20" s="89" t="s">
        <v>108</v>
      </c>
      <c r="B20" s="148">
        <v>22</v>
      </c>
      <c r="C20" s="94" t="s">
        <v>47</v>
      </c>
      <c r="D20" s="94">
        <v>22</v>
      </c>
      <c r="E20" s="148">
        <v>21000</v>
      </c>
      <c r="F20" s="94" t="s">
        <v>47</v>
      </c>
      <c r="G20" s="148">
        <v>462</v>
      </c>
    </row>
    <row r="21" spans="1:7" ht="12.75">
      <c r="A21" s="101" t="s">
        <v>192</v>
      </c>
      <c r="B21" s="97">
        <v>69</v>
      </c>
      <c r="C21" s="97" t="s">
        <v>47</v>
      </c>
      <c r="D21" s="97">
        <v>69</v>
      </c>
      <c r="E21" s="149">
        <v>20536</v>
      </c>
      <c r="F21" s="149" t="s">
        <v>47</v>
      </c>
      <c r="G21" s="97">
        <v>1417</v>
      </c>
    </row>
    <row r="22" spans="1:7" ht="12.75">
      <c r="A22" s="101"/>
      <c r="B22" s="97"/>
      <c r="C22" s="97"/>
      <c r="D22" s="97"/>
      <c r="E22" s="149"/>
      <c r="F22" s="149"/>
      <c r="G22" s="97"/>
    </row>
    <row r="23" spans="1:7" s="98" customFormat="1" ht="12.75">
      <c r="A23" s="101" t="s">
        <v>109</v>
      </c>
      <c r="B23" s="149">
        <v>114</v>
      </c>
      <c r="C23" s="149">
        <v>13</v>
      </c>
      <c r="D23" s="97">
        <v>127</v>
      </c>
      <c r="E23" s="149">
        <v>15650</v>
      </c>
      <c r="F23" s="149">
        <v>16700</v>
      </c>
      <c r="G23" s="149">
        <v>2001</v>
      </c>
    </row>
    <row r="24" spans="1:7" ht="12.75">
      <c r="A24" s="101"/>
      <c r="B24" s="97"/>
      <c r="C24" s="97"/>
      <c r="D24" s="97"/>
      <c r="E24" s="149"/>
      <c r="F24" s="149"/>
      <c r="G24" s="97"/>
    </row>
    <row r="25" spans="1:7" s="98" customFormat="1" ht="12.75">
      <c r="A25" s="101" t="s">
        <v>110</v>
      </c>
      <c r="B25" s="149">
        <v>32</v>
      </c>
      <c r="C25" s="149">
        <v>30</v>
      </c>
      <c r="D25" s="97">
        <v>62</v>
      </c>
      <c r="E25" s="149">
        <v>7500</v>
      </c>
      <c r="F25" s="149">
        <v>23225</v>
      </c>
      <c r="G25" s="149">
        <v>937</v>
      </c>
    </row>
    <row r="26" spans="1:7" ht="12.75">
      <c r="A26" s="89"/>
      <c r="B26" s="94"/>
      <c r="C26" s="94"/>
      <c r="D26" s="94"/>
      <c r="E26" s="148"/>
      <c r="F26" s="148"/>
      <c r="G26" s="94"/>
    </row>
    <row r="27" spans="1:7" ht="12.75">
      <c r="A27" s="89" t="s">
        <v>111</v>
      </c>
      <c r="B27" s="94">
        <v>369</v>
      </c>
      <c r="C27" s="94" t="s">
        <v>47</v>
      </c>
      <c r="D27" s="94">
        <v>369</v>
      </c>
      <c r="E27" s="148">
        <v>23000</v>
      </c>
      <c r="F27" s="148" t="s">
        <v>47</v>
      </c>
      <c r="G27" s="94">
        <v>8487</v>
      </c>
    </row>
    <row r="28" spans="1:7" ht="12.75">
      <c r="A28" s="89" t="s">
        <v>112</v>
      </c>
      <c r="B28" s="94">
        <v>1935</v>
      </c>
      <c r="C28" s="94">
        <v>328</v>
      </c>
      <c r="D28" s="94">
        <v>2263</v>
      </c>
      <c r="E28" s="148">
        <v>6000</v>
      </c>
      <c r="F28" s="148">
        <v>16000</v>
      </c>
      <c r="G28" s="94">
        <v>16858</v>
      </c>
    </row>
    <row r="29" spans="1:7" ht="12.75">
      <c r="A29" s="89" t="s">
        <v>113</v>
      </c>
      <c r="B29" s="94" t="s">
        <v>47</v>
      </c>
      <c r="C29" s="94" t="s">
        <v>47</v>
      </c>
      <c r="D29" s="94" t="s">
        <v>47</v>
      </c>
      <c r="E29" s="148" t="s">
        <v>47</v>
      </c>
      <c r="F29" s="148" t="s">
        <v>47</v>
      </c>
      <c r="G29" s="94" t="s">
        <v>47</v>
      </c>
    </row>
    <row r="30" spans="1:7" ht="12.75">
      <c r="A30" s="101" t="s">
        <v>193</v>
      </c>
      <c r="B30" s="97">
        <v>2304</v>
      </c>
      <c r="C30" s="97">
        <v>328</v>
      </c>
      <c r="D30" s="97">
        <v>2632</v>
      </c>
      <c r="E30" s="149">
        <v>8723</v>
      </c>
      <c r="F30" s="149">
        <v>16000</v>
      </c>
      <c r="G30" s="97">
        <v>25345</v>
      </c>
    </row>
    <row r="31" spans="1:7" ht="12.75">
      <c r="A31" s="89"/>
      <c r="B31" s="94"/>
      <c r="C31" s="94"/>
      <c r="D31" s="94"/>
      <c r="E31" s="148"/>
      <c r="F31" s="148"/>
      <c r="G31" s="94"/>
    </row>
    <row r="32" spans="1:7" ht="12.75">
      <c r="A32" s="89" t="s">
        <v>115</v>
      </c>
      <c r="B32" s="150">
        <v>3778</v>
      </c>
      <c r="C32" s="150">
        <v>190</v>
      </c>
      <c r="D32" s="94">
        <v>3968</v>
      </c>
      <c r="E32" s="150">
        <v>12050</v>
      </c>
      <c r="F32" s="150">
        <v>24800</v>
      </c>
      <c r="G32" s="150">
        <v>50237</v>
      </c>
    </row>
    <row r="33" spans="1:7" ht="12.75">
      <c r="A33" s="89" t="s">
        <v>116</v>
      </c>
      <c r="B33" s="150">
        <v>8151</v>
      </c>
      <c r="C33" s="150">
        <v>1770</v>
      </c>
      <c r="D33" s="94">
        <v>9921</v>
      </c>
      <c r="E33" s="150">
        <v>18581</v>
      </c>
      <c r="F33" s="150">
        <v>28159</v>
      </c>
      <c r="G33" s="151">
        <v>201295</v>
      </c>
    </row>
    <row r="34" spans="1:7" ht="12.75">
      <c r="A34" s="89" t="s">
        <v>117</v>
      </c>
      <c r="B34" s="150">
        <v>3692</v>
      </c>
      <c r="C34" s="150">
        <v>638</v>
      </c>
      <c r="D34" s="94">
        <v>4330</v>
      </c>
      <c r="E34" s="150">
        <v>15027</v>
      </c>
      <c r="F34" s="150">
        <v>27257</v>
      </c>
      <c r="G34" s="148">
        <v>72870</v>
      </c>
    </row>
    <row r="35" spans="1:7" ht="12.75">
      <c r="A35" s="89" t="s">
        <v>118</v>
      </c>
      <c r="B35" s="150">
        <v>269</v>
      </c>
      <c r="C35" s="150">
        <v>24</v>
      </c>
      <c r="D35" s="94">
        <v>293</v>
      </c>
      <c r="E35" s="150">
        <v>11491</v>
      </c>
      <c r="F35" s="150">
        <v>23000</v>
      </c>
      <c r="G35" s="148">
        <v>3643</v>
      </c>
    </row>
    <row r="36" spans="1:7" ht="12.75">
      <c r="A36" s="101" t="s">
        <v>119</v>
      </c>
      <c r="B36" s="97">
        <v>15890</v>
      </c>
      <c r="C36" s="97">
        <v>2622</v>
      </c>
      <c r="D36" s="97">
        <v>18512</v>
      </c>
      <c r="E36" s="149">
        <v>16082</v>
      </c>
      <c r="F36" s="149">
        <v>27649</v>
      </c>
      <c r="G36" s="97">
        <v>328045</v>
      </c>
    </row>
    <row r="37" spans="1:7" ht="12.75">
      <c r="A37" s="101"/>
      <c r="B37" s="97"/>
      <c r="C37" s="97"/>
      <c r="D37" s="97"/>
      <c r="E37" s="149"/>
      <c r="F37" s="149"/>
      <c r="G37" s="97"/>
    </row>
    <row r="38" spans="1:7" s="98" customFormat="1" ht="12.75">
      <c r="A38" s="101" t="s">
        <v>120</v>
      </c>
      <c r="B38" s="149">
        <v>20838</v>
      </c>
      <c r="C38" s="149">
        <v>425</v>
      </c>
      <c r="D38" s="97">
        <v>21263</v>
      </c>
      <c r="E38" s="149">
        <v>10000</v>
      </c>
      <c r="F38" s="149">
        <v>30000</v>
      </c>
      <c r="G38" s="149">
        <v>221130</v>
      </c>
    </row>
    <row r="39" spans="1:7" ht="12.75">
      <c r="A39" s="89"/>
      <c r="B39" s="94"/>
      <c r="C39" s="94"/>
      <c r="D39" s="94"/>
      <c r="E39" s="148"/>
      <c r="F39" s="148"/>
      <c r="G39" s="94"/>
    </row>
    <row r="40" spans="1:7" ht="12.75">
      <c r="A40" s="89" t="s">
        <v>121</v>
      </c>
      <c r="B40" s="99">
        <v>2440</v>
      </c>
      <c r="C40" s="148">
        <v>41</v>
      </c>
      <c r="D40" s="94">
        <v>2481</v>
      </c>
      <c r="E40" s="99">
        <v>25000</v>
      </c>
      <c r="F40" s="148">
        <v>28000</v>
      </c>
      <c r="G40" s="148">
        <v>62148</v>
      </c>
    </row>
    <row r="41" spans="1:7" ht="12.75">
      <c r="A41" s="89" t="s">
        <v>122</v>
      </c>
      <c r="B41" s="94">
        <v>21</v>
      </c>
      <c r="C41" s="94">
        <v>1</v>
      </c>
      <c r="D41" s="94">
        <v>22</v>
      </c>
      <c r="E41" s="148">
        <v>15000</v>
      </c>
      <c r="F41" s="148">
        <v>25000</v>
      </c>
      <c r="G41" s="94">
        <v>340</v>
      </c>
    </row>
    <row r="42" spans="1:7" ht="12.75">
      <c r="A42" s="89" t="s">
        <v>123</v>
      </c>
      <c r="B42" s="148">
        <v>358</v>
      </c>
      <c r="C42" s="148">
        <v>133</v>
      </c>
      <c r="D42" s="94">
        <v>491</v>
      </c>
      <c r="E42" s="148">
        <v>8000</v>
      </c>
      <c r="F42" s="148">
        <v>20000</v>
      </c>
      <c r="G42" s="148">
        <v>5524</v>
      </c>
    </row>
    <row r="43" spans="1:7" ht="12.75">
      <c r="A43" s="89" t="s">
        <v>124</v>
      </c>
      <c r="B43" s="148" t="s">
        <v>47</v>
      </c>
      <c r="C43" s="148" t="s">
        <v>47</v>
      </c>
      <c r="D43" s="94" t="s">
        <v>47</v>
      </c>
      <c r="E43" s="148" t="s">
        <v>47</v>
      </c>
      <c r="F43" s="148" t="s">
        <v>47</v>
      </c>
      <c r="G43" s="148" t="s">
        <v>47</v>
      </c>
    </row>
    <row r="44" spans="1:7" ht="12.75">
      <c r="A44" s="89" t="s">
        <v>125</v>
      </c>
      <c r="B44" s="148">
        <v>4340</v>
      </c>
      <c r="C44" s="148">
        <v>89</v>
      </c>
      <c r="D44" s="94">
        <v>4429</v>
      </c>
      <c r="E44" s="148">
        <v>17000</v>
      </c>
      <c r="F44" s="148">
        <v>24000</v>
      </c>
      <c r="G44" s="148">
        <v>75916</v>
      </c>
    </row>
    <row r="45" spans="1:7" ht="12.75">
      <c r="A45" s="89" t="s">
        <v>126</v>
      </c>
      <c r="B45" s="148">
        <v>420</v>
      </c>
      <c r="C45" s="148">
        <v>21</v>
      </c>
      <c r="D45" s="94">
        <v>441</v>
      </c>
      <c r="E45" s="148">
        <v>10000</v>
      </c>
      <c r="F45" s="148">
        <v>25000</v>
      </c>
      <c r="G45" s="148">
        <v>4725</v>
      </c>
    </row>
    <row r="46" spans="1:7" ht="12.75">
      <c r="A46" s="89" t="s">
        <v>127</v>
      </c>
      <c r="B46" s="148" t="s">
        <v>47</v>
      </c>
      <c r="C46" s="148" t="s">
        <v>47</v>
      </c>
      <c r="D46" s="94" t="s">
        <v>47</v>
      </c>
      <c r="E46" s="148" t="s">
        <v>47</v>
      </c>
      <c r="F46" s="148" t="s">
        <v>47</v>
      </c>
      <c r="G46" s="148" t="s">
        <v>47</v>
      </c>
    </row>
    <row r="47" spans="1:7" ht="12.75">
      <c r="A47" s="89" t="s">
        <v>128</v>
      </c>
      <c r="B47" s="148">
        <v>695</v>
      </c>
      <c r="C47" s="148">
        <v>112</v>
      </c>
      <c r="D47" s="94">
        <v>807</v>
      </c>
      <c r="E47" s="148">
        <v>25000</v>
      </c>
      <c r="F47" s="148">
        <v>28000</v>
      </c>
      <c r="G47" s="148">
        <v>20511</v>
      </c>
    </row>
    <row r="48" spans="1:7" ht="12.75">
      <c r="A48" s="89" t="s">
        <v>129</v>
      </c>
      <c r="B48" s="148">
        <v>5900</v>
      </c>
      <c r="C48" s="148">
        <v>45</v>
      </c>
      <c r="D48" s="94">
        <v>5945</v>
      </c>
      <c r="E48" s="148">
        <v>16000</v>
      </c>
      <c r="F48" s="148">
        <v>25000</v>
      </c>
      <c r="G48" s="148">
        <v>95525</v>
      </c>
    </row>
    <row r="49" spans="1:7" ht="12.75">
      <c r="A49" s="101" t="s">
        <v>194</v>
      </c>
      <c r="B49" s="97">
        <v>14174</v>
      </c>
      <c r="C49" s="97">
        <v>442</v>
      </c>
      <c r="D49" s="97">
        <v>14616</v>
      </c>
      <c r="E49" s="149">
        <v>17915</v>
      </c>
      <c r="F49" s="149">
        <v>24333</v>
      </c>
      <c r="G49" s="97">
        <v>264689</v>
      </c>
    </row>
    <row r="50" spans="1:7" ht="12.75">
      <c r="A50" s="101"/>
      <c r="B50" s="97"/>
      <c r="C50" s="97"/>
      <c r="D50" s="97"/>
      <c r="E50" s="149"/>
      <c r="F50" s="149"/>
      <c r="G50" s="97"/>
    </row>
    <row r="51" spans="1:7" s="98" customFormat="1" ht="12.75">
      <c r="A51" s="101" t="s">
        <v>130</v>
      </c>
      <c r="B51" s="149">
        <v>410</v>
      </c>
      <c r="C51" s="149">
        <v>6</v>
      </c>
      <c r="D51" s="97">
        <v>416</v>
      </c>
      <c r="E51" s="149">
        <v>11000</v>
      </c>
      <c r="F51" s="149">
        <v>27000</v>
      </c>
      <c r="G51" s="149">
        <v>4672</v>
      </c>
    </row>
    <row r="52" spans="1:7" ht="12.75">
      <c r="A52" s="89"/>
      <c r="B52" s="94"/>
      <c r="C52" s="94"/>
      <c r="D52" s="94"/>
      <c r="E52" s="148"/>
      <c r="F52" s="148"/>
      <c r="G52" s="94"/>
    </row>
    <row r="53" spans="1:7" ht="12.75">
      <c r="A53" s="89" t="s">
        <v>131</v>
      </c>
      <c r="B53" s="99">
        <v>325</v>
      </c>
      <c r="C53" s="94">
        <v>196</v>
      </c>
      <c r="D53" s="94">
        <v>521</v>
      </c>
      <c r="E53" s="99">
        <v>8000</v>
      </c>
      <c r="F53" s="148">
        <v>20000</v>
      </c>
      <c r="G53" s="94">
        <v>6520</v>
      </c>
    </row>
    <row r="54" spans="1:7" ht="12.75">
      <c r="A54" s="89" t="s">
        <v>132</v>
      </c>
      <c r="B54" s="99">
        <v>2423</v>
      </c>
      <c r="C54" s="94">
        <v>184</v>
      </c>
      <c r="D54" s="94">
        <v>2607</v>
      </c>
      <c r="E54" s="99">
        <v>6030</v>
      </c>
      <c r="F54" s="148">
        <v>22500</v>
      </c>
      <c r="G54" s="94">
        <v>18750</v>
      </c>
    </row>
    <row r="55" spans="1:7" ht="12.75">
      <c r="A55" s="89" t="s">
        <v>133</v>
      </c>
      <c r="B55" s="94">
        <v>1364</v>
      </c>
      <c r="C55" s="94">
        <v>109</v>
      </c>
      <c r="D55" s="94">
        <v>1473</v>
      </c>
      <c r="E55" s="148">
        <v>3000</v>
      </c>
      <c r="F55" s="148">
        <v>19000</v>
      </c>
      <c r="G55" s="94">
        <v>6163</v>
      </c>
    </row>
    <row r="56" spans="1:7" ht="12.75" customHeight="1">
      <c r="A56" s="89" t="s">
        <v>134</v>
      </c>
      <c r="B56" s="94">
        <v>14</v>
      </c>
      <c r="C56" s="94" t="s">
        <v>47</v>
      </c>
      <c r="D56" s="94">
        <v>14</v>
      </c>
      <c r="E56" s="148">
        <v>2000</v>
      </c>
      <c r="F56" s="148" t="s">
        <v>47</v>
      </c>
      <c r="G56" s="94">
        <v>28</v>
      </c>
    </row>
    <row r="57" spans="1:7" ht="12.75" customHeight="1">
      <c r="A57" s="89" t="s">
        <v>135</v>
      </c>
      <c r="B57" s="94">
        <v>59934</v>
      </c>
      <c r="C57" s="94">
        <v>2693</v>
      </c>
      <c r="D57" s="94">
        <v>62627</v>
      </c>
      <c r="E57" s="148">
        <v>1900</v>
      </c>
      <c r="F57" s="148">
        <v>24000</v>
      </c>
      <c r="G57" s="94">
        <v>178507</v>
      </c>
    </row>
    <row r="58" spans="1:7" ht="12.75">
      <c r="A58" s="101" t="s">
        <v>136</v>
      </c>
      <c r="B58" s="97">
        <v>64060</v>
      </c>
      <c r="C58" s="97">
        <v>3182</v>
      </c>
      <c r="D58" s="97">
        <v>67242</v>
      </c>
      <c r="E58" s="149">
        <v>2111</v>
      </c>
      <c r="F58" s="149">
        <v>23496</v>
      </c>
      <c r="G58" s="97">
        <v>209968</v>
      </c>
    </row>
    <row r="59" spans="1:7" ht="12.75">
      <c r="A59" s="89"/>
      <c r="B59" s="94"/>
      <c r="C59" s="94"/>
      <c r="D59" s="94"/>
      <c r="E59" s="148"/>
      <c r="F59" s="148"/>
      <c r="G59" s="94"/>
    </row>
    <row r="60" spans="1:7" ht="12.75">
      <c r="A60" s="89" t="s">
        <v>137</v>
      </c>
      <c r="B60" s="99">
        <v>58</v>
      </c>
      <c r="C60" s="150">
        <v>217</v>
      </c>
      <c r="D60" s="94">
        <v>275</v>
      </c>
      <c r="E60" s="99">
        <v>4000</v>
      </c>
      <c r="F60" s="150">
        <v>16000</v>
      </c>
      <c r="G60" s="148">
        <v>3704</v>
      </c>
    </row>
    <row r="61" spans="1:7" ht="12.75">
      <c r="A61" s="89" t="s">
        <v>138</v>
      </c>
      <c r="B61" s="150">
        <v>229</v>
      </c>
      <c r="C61" s="150">
        <v>23</v>
      </c>
      <c r="D61" s="94">
        <v>252</v>
      </c>
      <c r="E61" s="150">
        <v>6600</v>
      </c>
      <c r="F61" s="150">
        <v>17000</v>
      </c>
      <c r="G61" s="148">
        <v>1902</v>
      </c>
    </row>
    <row r="62" spans="1:7" ht="12.75">
      <c r="A62" s="89" t="s">
        <v>139</v>
      </c>
      <c r="B62" s="150">
        <v>400</v>
      </c>
      <c r="C62" s="150" t="s">
        <v>47</v>
      </c>
      <c r="D62" s="94">
        <v>400</v>
      </c>
      <c r="E62" s="150">
        <v>3500</v>
      </c>
      <c r="F62" s="150" t="s">
        <v>47</v>
      </c>
      <c r="G62" s="148">
        <v>1400</v>
      </c>
    </row>
    <row r="63" spans="1:7" ht="12.75">
      <c r="A63" s="101" t="s">
        <v>140</v>
      </c>
      <c r="B63" s="97">
        <v>687</v>
      </c>
      <c r="C63" s="97">
        <v>240</v>
      </c>
      <c r="D63" s="97">
        <v>927</v>
      </c>
      <c r="E63" s="149">
        <v>4576</v>
      </c>
      <c r="F63" s="149">
        <v>16096</v>
      </c>
      <c r="G63" s="97">
        <v>7006</v>
      </c>
    </row>
    <row r="64" spans="1:7" ht="12.75">
      <c r="A64" s="101"/>
      <c r="B64" s="97"/>
      <c r="C64" s="97"/>
      <c r="D64" s="97"/>
      <c r="E64" s="149"/>
      <c r="F64" s="149"/>
      <c r="G64" s="97"/>
    </row>
    <row r="65" spans="1:7" s="98" customFormat="1" ht="12.75">
      <c r="A65" s="101" t="s">
        <v>141</v>
      </c>
      <c r="B65" s="100">
        <v>171</v>
      </c>
      <c r="C65" s="149">
        <v>176</v>
      </c>
      <c r="D65" s="97">
        <v>347</v>
      </c>
      <c r="E65" s="100">
        <v>1315</v>
      </c>
      <c r="F65" s="149">
        <v>18077</v>
      </c>
      <c r="G65" s="149">
        <v>3406</v>
      </c>
    </row>
    <row r="66" spans="1:7" ht="12.75">
      <c r="A66" s="89"/>
      <c r="B66" s="94"/>
      <c r="C66" s="94"/>
      <c r="D66" s="94"/>
      <c r="E66" s="148"/>
      <c r="F66" s="148"/>
      <c r="G66" s="94"/>
    </row>
    <row r="67" spans="1:7" ht="12.75">
      <c r="A67" s="89" t="s">
        <v>142</v>
      </c>
      <c r="B67" s="99">
        <v>40000</v>
      </c>
      <c r="C67" s="148" t="s">
        <v>47</v>
      </c>
      <c r="D67" s="94">
        <v>40000</v>
      </c>
      <c r="E67" s="99">
        <v>10000</v>
      </c>
      <c r="F67" s="148" t="s">
        <v>47</v>
      </c>
      <c r="G67" s="148">
        <v>400000</v>
      </c>
    </row>
    <row r="68" spans="1:7" ht="12.75">
      <c r="A68" s="89" t="s">
        <v>143</v>
      </c>
      <c r="B68" s="99">
        <v>25000</v>
      </c>
      <c r="C68" s="148" t="s">
        <v>47</v>
      </c>
      <c r="D68" s="94">
        <v>25000</v>
      </c>
      <c r="E68" s="99">
        <v>9000</v>
      </c>
      <c r="F68" s="148" t="s">
        <v>47</v>
      </c>
      <c r="G68" s="148">
        <v>225000</v>
      </c>
    </row>
    <row r="69" spans="1:7" ht="12.75">
      <c r="A69" s="101" t="s">
        <v>144</v>
      </c>
      <c r="B69" s="100">
        <v>65000</v>
      </c>
      <c r="C69" s="97" t="s">
        <v>47</v>
      </c>
      <c r="D69" s="97">
        <v>65000</v>
      </c>
      <c r="E69" s="100">
        <v>9615</v>
      </c>
      <c r="F69" s="149" t="s">
        <v>47</v>
      </c>
      <c r="G69" s="97">
        <v>625000</v>
      </c>
    </row>
    <row r="70" spans="1:7" ht="12.75">
      <c r="A70" s="152"/>
      <c r="B70" s="94"/>
      <c r="C70" s="94"/>
      <c r="D70" s="94"/>
      <c r="E70" s="148"/>
      <c r="F70" s="148"/>
      <c r="G70" s="94"/>
    </row>
    <row r="71" spans="1:7" ht="12.75">
      <c r="A71" s="89" t="s">
        <v>145</v>
      </c>
      <c r="B71" s="94" t="s">
        <v>47</v>
      </c>
      <c r="C71" s="94">
        <v>105</v>
      </c>
      <c r="D71" s="94">
        <v>105</v>
      </c>
      <c r="E71" s="94" t="s">
        <v>47</v>
      </c>
      <c r="F71" s="148">
        <v>25000</v>
      </c>
      <c r="G71" s="94">
        <v>2625</v>
      </c>
    </row>
    <row r="72" spans="1:7" ht="12.75">
      <c r="A72" s="89" t="s">
        <v>146</v>
      </c>
      <c r="B72" s="99">
        <v>20650</v>
      </c>
      <c r="C72" s="94">
        <v>850</v>
      </c>
      <c r="D72" s="94">
        <v>21500</v>
      </c>
      <c r="E72" s="99">
        <v>5000</v>
      </c>
      <c r="F72" s="148">
        <v>42000</v>
      </c>
      <c r="G72" s="94">
        <v>138950</v>
      </c>
    </row>
    <row r="73" spans="1:7" ht="12.75">
      <c r="A73" s="89" t="s">
        <v>147</v>
      </c>
      <c r="B73" s="148">
        <v>6254</v>
      </c>
      <c r="C73" s="148">
        <v>834</v>
      </c>
      <c r="D73" s="94">
        <v>7088</v>
      </c>
      <c r="E73" s="148">
        <v>15000</v>
      </c>
      <c r="F73" s="148">
        <v>25000</v>
      </c>
      <c r="G73" s="148">
        <v>114660</v>
      </c>
    </row>
    <row r="74" spans="1:7" ht="12.75">
      <c r="A74" s="89" t="s">
        <v>148</v>
      </c>
      <c r="B74" s="99">
        <v>3585</v>
      </c>
      <c r="C74" s="94">
        <v>395</v>
      </c>
      <c r="D74" s="94">
        <v>3980</v>
      </c>
      <c r="E74" s="99">
        <v>10500</v>
      </c>
      <c r="F74" s="148">
        <v>23000</v>
      </c>
      <c r="G74" s="94">
        <v>46728</v>
      </c>
    </row>
    <row r="75" spans="1:7" ht="12.75">
      <c r="A75" s="89" t="s">
        <v>149</v>
      </c>
      <c r="B75" s="94">
        <v>3148</v>
      </c>
      <c r="C75" s="94" t="s">
        <v>47</v>
      </c>
      <c r="D75" s="94">
        <v>3148</v>
      </c>
      <c r="E75" s="148">
        <v>16000</v>
      </c>
      <c r="F75" s="148" t="s">
        <v>47</v>
      </c>
      <c r="G75" s="94">
        <v>50368</v>
      </c>
    </row>
    <row r="76" spans="1:7" ht="12.75">
      <c r="A76" s="89" t="s">
        <v>150</v>
      </c>
      <c r="B76" s="94">
        <v>483</v>
      </c>
      <c r="C76" s="94">
        <v>79</v>
      </c>
      <c r="D76" s="94">
        <v>562</v>
      </c>
      <c r="E76" s="148">
        <v>7200</v>
      </c>
      <c r="F76" s="148">
        <v>18500</v>
      </c>
      <c r="G76" s="94">
        <v>4939</v>
      </c>
    </row>
    <row r="77" spans="1:7" ht="12.75">
      <c r="A77" s="89" t="s">
        <v>151</v>
      </c>
      <c r="B77" s="99">
        <v>15261</v>
      </c>
      <c r="C77" s="94">
        <v>493</v>
      </c>
      <c r="D77" s="94">
        <v>15754</v>
      </c>
      <c r="E77" s="99">
        <v>3500</v>
      </c>
      <c r="F77" s="148">
        <v>17000</v>
      </c>
      <c r="G77" s="94">
        <v>61795</v>
      </c>
    </row>
    <row r="78" spans="1:7" ht="12.75">
      <c r="A78" s="89" t="s">
        <v>152</v>
      </c>
      <c r="B78" s="148">
        <v>46652</v>
      </c>
      <c r="C78" s="148">
        <v>458</v>
      </c>
      <c r="D78" s="94">
        <v>47110</v>
      </c>
      <c r="E78" s="148">
        <v>8500</v>
      </c>
      <c r="F78" s="148">
        <v>20500</v>
      </c>
      <c r="G78" s="148">
        <v>405931</v>
      </c>
    </row>
    <row r="79" spans="1:7" ht="12.75">
      <c r="A79" s="101" t="s">
        <v>195</v>
      </c>
      <c r="B79" s="97">
        <v>96033</v>
      </c>
      <c r="C79" s="97">
        <v>3214</v>
      </c>
      <c r="D79" s="97">
        <v>99247</v>
      </c>
      <c r="E79" s="149">
        <v>7690</v>
      </c>
      <c r="F79" s="149">
        <v>27222</v>
      </c>
      <c r="G79" s="97">
        <v>825996</v>
      </c>
    </row>
    <row r="80" spans="1:7" ht="12.75">
      <c r="A80" s="89"/>
      <c r="B80" s="94"/>
      <c r="C80" s="94"/>
      <c r="D80" s="94"/>
      <c r="E80" s="148"/>
      <c r="F80" s="148"/>
      <c r="G80" s="94"/>
    </row>
    <row r="81" spans="1:7" ht="12.75">
      <c r="A81" s="89" t="s">
        <v>153</v>
      </c>
      <c r="B81" s="99">
        <v>188</v>
      </c>
      <c r="C81" s="94" t="s">
        <v>47</v>
      </c>
      <c r="D81" s="94">
        <v>188</v>
      </c>
      <c r="E81" s="99">
        <v>500</v>
      </c>
      <c r="F81" s="148" t="s">
        <v>47</v>
      </c>
      <c r="G81" s="94">
        <v>94</v>
      </c>
    </row>
    <row r="82" spans="1:7" ht="12.75">
      <c r="A82" s="89" t="s">
        <v>154</v>
      </c>
      <c r="B82" s="148">
        <v>973</v>
      </c>
      <c r="C82" s="148">
        <v>22</v>
      </c>
      <c r="D82" s="94">
        <v>995</v>
      </c>
      <c r="E82" s="148">
        <v>3000</v>
      </c>
      <c r="F82" s="148">
        <v>15000</v>
      </c>
      <c r="G82" s="148">
        <v>3248</v>
      </c>
    </row>
    <row r="83" spans="1:7" ht="12.75">
      <c r="A83" s="101" t="s">
        <v>155</v>
      </c>
      <c r="B83" s="97">
        <v>1161</v>
      </c>
      <c r="C83" s="97">
        <v>22</v>
      </c>
      <c r="D83" s="97">
        <v>1183</v>
      </c>
      <c r="E83" s="149">
        <v>2595</v>
      </c>
      <c r="F83" s="149">
        <v>15000</v>
      </c>
      <c r="G83" s="97">
        <v>3342</v>
      </c>
    </row>
    <row r="84" spans="1:7" ht="12.75">
      <c r="A84" s="101"/>
      <c r="B84" s="97"/>
      <c r="C84" s="97"/>
      <c r="D84" s="97"/>
      <c r="E84" s="149"/>
      <c r="F84" s="149"/>
      <c r="G84" s="97"/>
    </row>
    <row r="85" spans="1:8" s="98" customFormat="1" ht="13.5" thickBot="1">
      <c r="A85" s="102" t="s">
        <v>156</v>
      </c>
      <c r="B85" s="103">
        <f>SUM(B12:B14,B21:B25,B30,B36:B38,B49:B51,B58,B63:B65,B69,B79,B83)</f>
        <v>286860</v>
      </c>
      <c r="C85" s="103">
        <f>SUM(C12:C14,C21:C25,C30,C36:C38,C49:C51,C58,C63:C65,C69,C79,C83)</f>
        <v>11321</v>
      </c>
      <c r="D85" s="103">
        <f>SUM(D12:D14,D21:D25,D30,D36:D38,D49:D51,D58,D63:D65,D69,D79,D83)</f>
        <v>298181</v>
      </c>
      <c r="E85" s="153">
        <f>((E12*B12)+(E14*B14)+(E21*B21)+(E23*B23)+(E25*B25)+(E30*B30)+(E36*B36)+(E38*B38)+(E49*B49)+(E51*B51)+(E58*B58)+(E63*B63)+(E65*B65)+(E69*B69)+(E79*B79)+(E83*B83))/B85</f>
        <v>8254.616077529108</v>
      </c>
      <c r="F85" s="153">
        <v>25668</v>
      </c>
      <c r="G85" s="103">
        <f>SUM(G12:G14,G21:G25,G30,G36:G38,G49:G51,G58,G63:G65,G69,G79,G83)</f>
        <v>2658524</v>
      </c>
      <c r="H85" s="101"/>
    </row>
    <row r="87" ht="12.75">
      <c r="C87" s="95"/>
    </row>
  </sheetData>
  <mergeCells count="7">
    <mergeCell ref="B6:C6"/>
    <mergeCell ref="D6:D7"/>
    <mergeCell ref="E6:F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81">
    <pageSetUpPr fitToPage="1"/>
  </sheetPr>
  <dimension ref="A1:I8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6" customWidth="1"/>
    <col min="2" max="7" width="14.7109375" style="86" customWidth="1"/>
    <col min="8" max="16384" width="11.421875" style="86" customWidth="1"/>
  </cols>
  <sheetData>
    <row r="1" spans="1:7" s="83" customFormat="1" ht="18">
      <c r="A1" s="203" t="s">
        <v>0</v>
      </c>
      <c r="B1" s="203"/>
      <c r="C1" s="203"/>
      <c r="D1" s="203"/>
      <c r="E1" s="203"/>
      <c r="F1" s="203"/>
      <c r="G1" s="205"/>
    </row>
    <row r="3" spans="1:7" s="84" customFormat="1" ht="15">
      <c r="A3" s="207" t="s">
        <v>163</v>
      </c>
      <c r="B3" s="207"/>
      <c r="C3" s="207"/>
      <c r="D3" s="207"/>
      <c r="E3" s="207"/>
      <c r="F3" s="207"/>
      <c r="G3" s="207"/>
    </row>
    <row r="4" spans="1:7" s="84" customFormat="1" ht="15">
      <c r="A4" s="144"/>
      <c r="B4" s="145"/>
      <c r="C4" s="145"/>
      <c r="D4" s="145"/>
      <c r="E4" s="145"/>
      <c r="F4" s="145"/>
      <c r="G4" s="145"/>
    </row>
    <row r="5" spans="1:7" ht="12.75">
      <c r="A5" s="161" t="s">
        <v>90</v>
      </c>
      <c r="B5" s="191"/>
      <c r="C5" s="161" t="s">
        <v>6</v>
      </c>
      <c r="D5" s="192"/>
      <c r="E5" s="199" t="s">
        <v>15</v>
      </c>
      <c r="F5" s="200"/>
      <c r="G5" s="91" t="s">
        <v>7</v>
      </c>
    </row>
    <row r="6" spans="1:7" ht="12.75">
      <c r="A6" s="87" t="s">
        <v>92</v>
      </c>
      <c r="B6" s="154"/>
      <c r="C6" s="155" t="s">
        <v>164</v>
      </c>
      <c r="D6" s="156" t="s">
        <v>165</v>
      </c>
      <c r="E6" s="201" t="s">
        <v>72</v>
      </c>
      <c r="F6" s="202"/>
      <c r="G6" s="90" t="s">
        <v>16</v>
      </c>
    </row>
    <row r="7" spans="1:7" ht="13.5" thickBot="1">
      <c r="A7" s="134"/>
      <c r="B7" s="135" t="s">
        <v>43</v>
      </c>
      <c r="C7" s="135" t="s">
        <v>44</v>
      </c>
      <c r="D7" s="157" t="s">
        <v>45</v>
      </c>
      <c r="E7" s="135" t="s">
        <v>43</v>
      </c>
      <c r="F7" s="135" t="s">
        <v>44</v>
      </c>
      <c r="G7" s="135" t="s">
        <v>86</v>
      </c>
    </row>
    <row r="8" spans="1:7" ht="12.75">
      <c r="A8" s="85" t="s">
        <v>99</v>
      </c>
      <c r="B8" s="129">
        <v>21220</v>
      </c>
      <c r="C8" s="129">
        <v>244</v>
      </c>
      <c r="D8" s="129">
        <v>21464</v>
      </c>
      <c r="E8" s="158">
        <v>40000</v>
      </c>
      <c r="F8" s="158">
        <v>55000</v>
      </c>
      <c r="G8" s="129">
        <v>862220</v>
      </c>
    </row>
    <row r="9" spans="1:7" ht="12.75">
      <c r="A9" s="89" t="s">
        <v>100</v>
      </c>
      <c r="B9" s="148">
        <v>10830</v>
      </c>
      <c r="C9" s="148" t="s">
        <v>47</v>
      </c>
      <c r="D9" s="94">
        <v>10830</v>
      </c>
      <c r="E9" s="148">
        <v>35000</v>
      </c>
      <c r="F9" s="148" t="s">
        <v>47</v>
      </c>
      <c r="G9" s="148">
        <v>379050</v>
      </c>
    </row>
    <row r="10" spans="1:7" ht="12.75">
      <c r="A10" s="89" t="s">
        <v>101</v>
      </c>
      <c r="B10" s="94">
        <v>1945</v>
      </c>
      <c r="C10" s="94">
        <v>651</v>
      </c>
      <c r="D10" s="94">
        <v>2596</v>
      </c>
      <c r="E10" s="148">
        <v>40000</v>
      </c>
      <c r="F10" s="148">
        <v>60000</v>
      </c>
      <c r="G10" s="94">
        <v>116860</v>
      </c>
    </row>
    <row r="11" spans="1:7" ht="12.75">
      <c r="A11" s="89" t="s">
        <v>102</v>
      </c>
      <c r="B11" s="148">
        <v>2830</v>
      </c>
      <c r="C11" s="148">
        <v>270</v>
      </c>
      <c r="D11" s="94">
        <v>3100</v>
      </c>
      <c r="E11" s="148">
        <v>45000</v>
      </c>
      <c r="F11" s="148">
        <v>70000</v>
      </c>
      <c r="G11" s="148">
        <v>146250</v>
      </c>
    </row>
    <row r="12" spans="1:7" ht="12.75">
      <c r="A12" s="101" t="s">
        <v>103</v>
      </c>
      <c r="B12" s="97">
        <v>36825</v>
      </c>
      <c r="C12" s="97">
        <v>1165</v>
      </c>
      <c r="D12" s="97">
        <v>37990</v>
      </c>
      <c r="E12" s="149">
        <v>38914</v>
      </c>
      <c r="F12" s="149">
        <v>61270</v>
      </c>
      <c r="G12" s="97">
        <v>1504380</v>
      </c>
    </row>
    <row r="13" spans="1:7" ht="12.75">
      <c r="A13" s="101"/>
      <c r="B13" s="97"/>
      <c r="C13" s="97"/>
      <c r="D13" s="97"/>
      <c r="E13" s="149"/>
      <c r="F13" s="149"/>
      <c r="G13" s="97"/>
    </row>
    <row r="14" spans="1:7" ht="12.75">
      <c r="A14" s="101" t="s">
        <v>104</v>
      </c>
      <c r="B14" s="149">
        <v>8300</v>
      </c>
      <c r="C14" s="97" t="s">
        <v>47</v>
      </c>
      <c r="D14" s="97">
        <v>8300</v>
      </c>
      <c r="E14" s="149">
        <v>65000</v>
      </c>
      <c r="F14" s="97" t="s">
        <v>47</v>
      </c>
      <c r="G14" s="149">
        <v>539500</v>
      </c>
    </row>
    <row r="15" spans="1:7" ht="12.75">
      <c r="A15" s="101"/>
      <c r="B15" s="97"/>
      <c r="C15" s="97"/>
      <c r="D15" s="97"/>
      <c r="E15" s="149"/>
      <c r="F15" s="149"/>
      <c r="G15" s="97"/>
    </row>
    <row r="16" spans="1:7" ht="12.75">
      <c r="A16" s="101" t="s">
        <v>105</v>
      </c>
      <c r="B16" s="97">
        <v>2105</v>
      </c>
      <c r="C16" s="97">
        <v>97</v>
      </c>
      <c r="D16" s="97">
        <v>2202</v>
      </c>
      <c r="E16" s="149">
        <v>60000</v>
      </c>
      <c r="F16" s="149">
        <v>75000</v>
      </c>
      <c r="G16" s="97">
        <v>133575</v>
      </c>
    </row>
    <row r="17" spans="1:7" ht="12.75">
      <c r="A17" s="89"/>
      <c r="B17" s="94"/>
      <c r="C17" s="94"/>
      <c r="D17" s="94"/>
      <c r="E17" s="148"/>
      <c r="F17" s="148"/>
      <c r="G17" s="94"/>
    </row>
    <row r="18" spans="1:7" ht="12.75">
      <c r="A18" s="89" t="s">
        <v>106</v>
      </c>
      <c r="B18" s="148">
        <v>380</v>
      </c>
      <c r="C18" s="148">
        <v>324</v>
      </c>
      <c r="D18" s="94">
        <v>704</v>
      </c>
      <c r="E18" s="148">
        <v>40000</v>
      </c>
      <c r="F18" s="148">
        <v>51000</v>
      </c>
      <c r="G18" s="148">
        <v>31724</v>
      </c>
    </row>
    <row r="19" spans="1:7" ht="12.75">
      <c r="A19" s="89" t="s">
        <v>107</v>
      </c>
      <c r="B19" s="148">
        <v>165</v>
      </c>
      <c r="C19" s="94" t="s">
        <v>47</v>
      </c>
      <c r="D19" s="94">
        <v>165</v>
      </c>
      <c r="E19" s="148">
        <v>45000</v>
      </c>
      <c r="F19" s="94" t="s">
        <v>47</v>
      </c>
      <c r="G19" s="148">
        <v>7425</v>
      </c>
    </row>
    <row r="20" spans="1:7" ht="12.75">
      <c r="A20" s="89" t="s">
        <v>108</v>
      </c>
      <c r="B20" s="148">
        <v>350</v>
      </c>
      <c r="C20" s="94" t="s">
        <v>47</v>
      </c>
      <c r="D20" s="94">
        <v>350</v>
      </c>
      <c r="E20" s="148">
        <v>43500</v>
      </c>
      <c r="F20" s="94" t="s">
        <v>47</v>
      </c>
      <c r="G20" s="148">
        <v>15225</v>
      </c>
    </row>
    <row r="21" spans="1:7" ht="12.75">
      <c r="A21" s="101" t="s">
        <v>192</v>
      </c>
      <c r="B21" s="97">
        <v>895</v>
      </c>
      <c r="C21" s="97">
        <v>324</v>
      </c>
      <c r="D21" s="97">
        <v>1219</v>
      </c>
      <c r="E21" s="149">
        <v>42291</v>
      </c>
      <c r="F21" s="149">
        <v>51000</v>
      </c>
      <c r="G21" s="97">
        <v>54374</v>
      </c>
    </row>
    <row r="22" spans="1:7" ht="12.75">
      <c r="A22" s="101"/>
      <c r="B22" s="97"/>
      <c r="C22" s="97"/>
      <c r="D22" s="97"/>
      <c r="E22" s="149"/>
      <c r="F22" s="149"/>
      <c r="G22" s="97"/>
    </row>
    <row r="23" spans="1:7" ht="12.75">
      <c r="A23" s="101" t="s">
        <v>109</v>
      </c>
      <c r="B23" s="149">
        <v>897</v>
      </c>
      <c r="C23" s="149">
        <v>1264</v>
      </c>
      <c r="D23" s="97">
        <v>2161</v>
      </c>
      <c r="E23" s="149">
        <v>37481</v>
      </c>
      <c r="F23" s="149">
        <v>46731</v>
      </c>
      <c r="G23" s="149">
        <v>92689</v>
      </c>
    </row>
    <row r="24" spans="1:7" ht="12.75">
      <c r="A24" s="101"/>
      <c r="B24" s="97"/>
      <c r="C24" s="97"/>
      <c r="D24" s="97"/>
      <c r="E24" s="149"/>
      <c r="F24" s="149"/>
      <c r="G24" s="97"/>
    </row>
    <row r="25" spans="1:7" ht="12.75">
      <c r="A25" s="101" t="s">
        <v>110</v>
      </c>
      <c r="B25" s="149">
        <v>1</v>
      </c>
      <c r="C25" s="149">
        <v>127</v>
      </c>
      <c r="D25" s="97">
        <v>128</v>
      </c>
      <c r="E25" s="149">
        <v>46000</v>
      </c>
      <c r="F25" s="149">
        <v>63575</v>
      </c>
      <c r="G25" s="149">
        <v>8120</v>
      </c>
    </row>
    <row r="26" spans="1:7" ht="12.75">
      <c r="A26" s="89"/>
      <c r="B26" s="94"/>
      <c r="C26" s="94"/>
      <c r="D26" s="94"/>
      <c r="E26" s="148"/>
      <c r="F26" s="148"/>
      <c r="G26" s="94"/>
    </row>
    <row r="27" spans="1:7" ht="12.75">
      <c r="A27" s="89" t="s">
        <v>111</v>
      </c>
      <c r="B27" s="94" t="s">
        <v>47</v>
      </c>
      <c r="C27" s="94">
        <v>238</v>
      </c>
      <c r="D27" s="94">
        <v>238</v>
      </c>
      <c r="E27" s="94" t="s">
        <v>47</v>
      </c>
      <c r="F27" s="148">
        <v>64101</v>
      </c>
      <c r="G27" s="94">
        <v>15256</v>
      </c>
    </row>
    <row r="28" spans="1:7" ht="12.75">
      <c r="A28" s="89" t="s">
        <v>112</v>
      </c>
      <c r="B28" s="99">
        <v>32</v>
      </c>
      <c r="C28" s="94" t="s">
        <v>47</v>
      </c>
      <c r="D28" s="94">
        <v>32</v>
      </c>
      <c r="E28" s="99">
        <v>12000</v>
      </c>
      <c r="F28" s="148" t="s">
        <v>47</v>
      </c>
      <c r="G28" s="94">
        <v>384</v>
      </c>
    </row>
    <row r="29" spans="1:7" ht="12.75">
      <c r="A29" s="89" t="s">
        <v>113</v>
      </c>
      <c r="B29" s="94" t="s">
        <v>47</v>
      </c>
      <c r="C29" s="94" t="s">
        <v>47</v>
      </c>
      <c r="D29" s="94" t="s">
        <v>47</v>
      </c>
      <c r="E29" s="94" t="s">
        <v>47</v>
      </c>
      <c r="F29" s="148" t="s">
        <v>47</v>
      </c>
      <c r="G29" s="94" t="s">
        <v>47</v>
      </c>
    </row>
    <row r="30" spans="1:7" ht="12.75">
      <c r="A30" s="101" t="s">
        <v>193</v>
      </c>
      <c r="B30" s="100">
        <v>32</v>
      </c>
      <c r="C30" s="97">
        <v>238</v>
      </c>
      <c r="D30" s="97">
        <v>270</v>
      </c>
      <c r="E30" s="100">
        <v>12000</v>
      </c>
      <c r="F30" s="149">
        <v>64101</v>
      </c>
      <c r="G30" s="97">
        <v>15640</v>
      </c>
    </row>
    <row r="31" spans="1:7" ht="12.75">
      <c r="A31" s="89"/>
      <c r="B31" s="94"/>
      <c r="C31" s="94"/>
      <c r="D31" s="94"/>
      <c r="E31" s="148"/>
      <c r="F31" s="148"/>
      <c r="G31" s="94"/>
    </row>
    <row r="32" spans="1:7" ht="12.75">
      <c r="A32" s="89" t="s">
        <v>115</v>
      </c>
      <c r="B32" s="150">
        <v>4730</v>
      </c>
      <c r="C32" s="150">
        <v>510</v>
      </c>
      <c r="D32" s="94">
        <v>5240</v>
      </c>
      <c r="E32" s="150">
        <v>12391</v>
      </c>
      <c r="F32" s="150">
        <v>60378</v>
      </c>
      <c r="G32" s="150">
        <v>89402</v>
      </c>
    </row>
    <row r="33" spans="1:7" ht="12.75">
      <c r="A33" s="89" t="s">
        <v>116</v>
      </c>
      <c r="B33" s="150">
        <v>2481</v>
      </c>
      <c r="C33" s="150">
        <v>1708</v>
      </c>
      <c r="D33" s="94">
        <v>4189</v>
      </c>
      <c r="E33" s="150">
        <v>29746</v>
      </c>
      <c r="F33" s="150">
        <v>55000</v>
      </c>
      <c r="G33" s="148">
        <v>167740</v>
      </c>
    </row>
    <row r="34" spans="1:7" ht="12.75">
      <c r="A34" s="89" t="s">
        <v>117</v>
      </c>
      <c r="B34" s="150">
        <v>76</v>
      </c>
      <c r="C34" s="150">
        <v>1453</v>
      </c>
      <c r="D34" s="94">
        <v>1529</v>
      </c>
      <c r="E34" s="150">
        <v>22513</v>
      </c>
      <c r="F34" s="150">
        <v>62520</v>
      </c>
      <c r="G34" s="148">
        <v>92553</v>
      </c>
    </row>
    <row r="35" spans="1:7" ht="12.75">
      <c r="A35" s="89" t="s">
        <v>118</v>
      </c>
      <c r="B35" s="150">
        <v>10</v>
      </c>
      <c r="C35" s="150">
        <v>31</v>
      </c>
      <c r="D35" s="94">
        <v>41</v>
      </c>
      <c r="E35" s="150">
        <v>21000</v>
      </c>
      <c r="F35" s="150">
        <v>53484</v>
      </c>
      <c r="G35" s="148">
        <v>1868</v>
      </c>
    </row>
    <row r="36" spans="1:7" ht="12.75">
      <c r="A36" s="101" t="s">
        <v>119</v>
      </c>
      <c r="B36" s="97">
        <v>7297</v>
      </c>
      <c r="C36" s="97">
        <v>3702</v>
      </c>
      <c r="D36" s="97">
        <v>10999</v>
      </c>
      <c r="E36" s="149">
        <v>18409</v>
      </c>
      <c r="F36" s="149">
        <v>58680</v>
      </c>
      <c r="G36" s="97">
        <v>351563</v>
      </c>
    </row>
    <row r="37" spans="1:7" ht="12.75">
      <c r="A37" s="101"/>
      <c r="B37" s="97"/>
      <c r="C37" s="97"/>
      <c r="D37" s="97"/>
      <c r="E37" s="149"/>
      <c r="F37" s="149"/>
      <c r="G37" s="97"/>
    </row>
    <row r="38" spans="1:7" ht="12.75">
      <c r="A38" s="101" t="s">
        <v>120</v>
      </c>
      <c r="B38" s="97" t="s">
        <v>47</v>
      </c>
      <c r="C38" s="149">
        <v>300</v>
      </c>
      <c r="D38" s="97">
        <v>300</v>
      </c>
      <c r="E38" s="97" t="s">
        <v>47</v>
      </c>
      <c r="F38" s="149">
        <v>60000</v>
      </c>
      <c r="G38" s="149">
        <v>18000</v>
      </c>
    </row>
    <row r="39" spans="1:7" ht="12.75">
      <c r="A39" s="89"/>
      <c r="B39" s="94"/>
      <c r="C39" s="94"/>
      <c r="D39" s="94"/>
      <c r="E39" s="148"/>
      <c r="F39" s="148"/>
      <c r="G39" s="94"/>
    </row>
    <row r="40" spans="1:7" ht="12.75">
      <c r="A40" s="89" t="s">
        <v>121</v>
      </c>
      <c r="B40" s="148">
        <v>30</v>
      </c>
      <c r="C40" s="148">
        <v>83</v>
      </c>
      <c r="D40" s="94">
        <v>113</v>
      </c>
      <c r="E40" s="148">
        <v>50000</v>
      </c>
      <c r="F40" s="148">
        <v>70000</v>
      </c>
      <c r="G40" s="148">
        <v>7310</v>
      </c>
    </row>
    <row r="41" spans="1:7" ht="12.75">
      <c r="A41" s="89" t="s">
        <v>122</v>
      </c>
      <c r="B41" s="94">
        <v>168</v>
      </c>
      <c r="C41" s="94">
        <v>1086</v>
      </c>
      <c r="D41" s="94">
        <v>1254</v>
      </c>
      <c r="E41" s="148">
        <v>42000</v>
      </c>
      <c r="F41" s="148">
        <v>60000</v>
      </c>
      <c r="G41" s="94">
        <v>72216</v>
      </c>
    </row>
    <row r="42" spans="1:7" ht="12.75">
      <c r="A42" s="89" t="s">
        <v>123</v>
      </c>
      <c r="B42" s="148">
        <v>85</v>
      </c>
      <c r="C42" s="148">
        <v>2933</v>
      </c>
      <c r="D42" s="94">
        <v>3018</v>
      </c>
      <c r="E42" s="148">
        <v>37000</v>
      </c>
      <c r="F42" s="148">
        <v>86000</v>
      </c>
      <c r="G42" s="148">
        <v>255383</v>
      </c>
    </row>
    <row r="43" spans="1:7" ht="12.75">
      <c r="A43" s="89" t="s">
        <v>124</v>
      </c>
      <c r="B43" s="94" t="s">
        <v>47</v>
      </c>
      <c r="C43" s="148">
        <v>6000</v>
      </c>
      <c r="D43" s="148">
        <v>6000</v>
      </c>
      <c r="E43" s="94" t="s">
        <v>47</v>
      </c>
      <c r="F43" s="148">
        <v>70000</v>
      </c>
      <c r="G43" s="148">
        <v>420000</v>
      </c>
    </row>
    <row r="44" spans="1:7" ht="12.75">
      <c r="A44" s="89" t="s">
        <v>125</v>
      </c>
      <c r="B44" s="148">
        <v>78</v>
      </c>
      <c r="C44" s="148">
        <v>183</v>
      </c>
      <c r="D44" s="94">
        <v>261</v>
      </c>
      <c r="E44" s="148">
        <v>15000</v>
      </c>
      <c r="F44" s="148">
        <v>65000</v>
      </c>
      <c r="G44" s="148">
        <v>13065</v>
      </c>
    </row>
    <row r="45" spans="1:7" ht="12.75">
      <c r="A45" s="89" t="s">
        <v>126</v>
      </c>
      <c r="B45" s="148">
        <v>2</v>
      </c>
      <c r="C45" s="148">
        <v>849</v>
      </c>
      <c r="D45" s="94">
        <v>851</v>
      </c>
      <c r="E45" s="148">
        <v>20000</v>
      </c>
      <c r="F45" s="148">
        <v>80000</v>
      </c>
      <c r="G45" s="148">
        <v>67960</v>
      </c>
    </row>
    <row r="46" spans="1:7" ht="12.75">
      <c r="A46" s="89" t="s">
        <v>127</v>
      </c>
      <c r="B46" s="99">
        <v>1</v>
      </c>
      <c r="C46" s="148">
        <v>185</v>
      </c>
      <c r="D46" s="94">
        <v>186</v>
      </c>
      <c r="E46" s="99">
        <v>35000</v>
      </c>
      <c r="F46" s="148">
        <v>40000</v>
      </c>
      <c r="G46" s="148">
        <v>7435</v>
      </c>
    </row>
    <row r="47" spans="1:7" ht="12.75">
      <c r="A47" s="89" t="s">
        <v>128</v>
      </c>
      <c r="B47" s="99">
        <v>158</v>
      </c>
      <c r="C47" s="148">
        <v>33</v>
      </c>
      <c r="D47" s="94">
        <v>191</v>
      </c>
      <c r="E47" s="99">
        <v>48000</v>
      </c>
      <c r="F47" s="148">
        <v>70000</v>
      </c>
      <c r="G47" s="148">
        <v>9894</v>
      </c>
    </row>
    <row r="48" spans="1:7" ht="12.75">
      <c r="A48" s="89" t="s">
        <v>129</v>
      </c>
      <c r="B48" s="148">
        <v>48</v>
      </c>
      <c r="C48" s="148">
        <v>2043</v>
      </c>
      <c r="D48" s="148">
        <v>2091</v>
      </c>
      <c r="E48" s="148">
        <v>35000</v>
      </c>
      <c r="F48" s="148">
        <v>70000</v>
      </c>
      <c r="G48" s="148">
        <v>144690</v>
      </c>
    </row>
    <row r="49" spans="1:7" ht="12.75">
      <c r="A49" s="101" t="s">
        <v>194</v>
      </c>
      <c r="B49" s="97">
        <f>SUM(B40:B48)</f>
        <v>570</v>
      </c>
      <c r="C49" s="97">
        <f>SUM(C40:C48)</f>
        <v>13395</v>
      </c>
      <c r="D49" s="97">
        <f>SUM(D40:D48)</f>
        <v>13965</v>
      </c>
      <c r="E49" s="149">
        <f>((E40*B40)+(E41*B41)+(E42*B42)+(E44*B44)+(E45*B45)+(E46*B46)+(E47*B47)+(E48*B48))/B49</f>
        <v>38964.912280701756</v>
      </c>
      <c r="F49" s="149">
        <f>((F40*C40)+(F41*C41)+(F42*C42)+(F43*C43)+(F44*C44)+(F45*C45)+(F46*C46)+(F47*C47)+(F48*C48))/C49</f>
        <v>72843.82232176185</v>
      </c>
      <c r="G49" s="97">
        <f>SUM(G40:G48)</f>
        <v>997953</v>
      </c>
    </row>
    <row r="50" spans="1:7" ht="12.75">
      <c r="A50" s="101"/>
      <c r="B50" s="97"/>
      <c r="C50" s="97"/>
      <c r="D50" s="97"/>
      <c r="E50" s="149"/>
      <c r="F50" s="149"/>
      <c r="G50" s="97"/>
    </row>
    <row r="51" spans="1:7" ht="12.75">
      <c r="A51" s="101" t="s">
        <v>130</v>
      </c>
      <c r="B51" s="149" t="s">
        <v>47</v>
      </c>
      <c r="C51" s="149">
        <v>80</v>
      </c>
      <c r="D51" s="97">
        <v>80</v>
      </c>
      <c r="E51" s="149" t="s">
        <v>47</v>
      </c>
      <c r="F51" s="149">
        <v>52000</v>
      </c>
      <c r="G51" s="149">
        <v>4160</v>
      </c>
    </row>
    <row r="52" spans="1:7" ht="12.75">
      <c r="A52" s="89"/>
      <c r="B52" s="94"/>
      <c r="C52" s="94"/>
      <c r="D52" s="94"/>
      <c r="E52" s="148"/>
      <c r="F52" s="148"/>
      <c r="G52" s="94"/>
    </row>
    <row r="53" spans="1:7" ht="12.75">
      <c r="A53" s="89" t="s">
        <v>131</v>
      </c>
      <c r="B53" s="94">
        <v>30</v>
      </c>
      <c r="C53" s="94">
        <v>312</v>
      </c>
      <c r="D53" s="94">
        <v>342</v>
      </c>
      <c r="E53" s="148">
        <v>10000</v>
      </c>
      <c r="F53" s="148">
        <v>45000</v>
      </c>
      <c r="G53" s="94">
        <v>14340</v>
      </c>
    </row>
    <row r="54" spans="1:7" ht="12.75">
      <c r="A54" s="89" t="s">
        <v>132</v>
      </c>
      <c r="B54" s="94" t="s">
        <v>47</v>
      </c>
      <c r="C54" s="94">
        <v>147</v>
      </c>
      <c r="D54" s="94">
        <v>147</v>
      </c>
      <c r="E54" s="94" t="s">
        <v>47</v>
      </c>
      <c r="F54" s="148">
        <v>46260</v>
      </c>
      <c r="G54" s="94">
        <v>6800</v>
      </c>
    </row>
    <row r="55" spans="1:7" ht="12.75">
      <c r="A55" s="89" t="s">
        <v>133</v>
      </c>
      <c r="B55" s="94" t="s">
        <v>47</v>
      </c>
      <c r="C55" s="94">
        <v>25</v>
      </c>
      <c r="D55" s="94">
        <v>25</v>
      </c>
      <c r="E55" s="148" t="s">
        <v>47</v>
      </c>
      <c r="F55" s="148">
        <v>45000</v>
      </c>
      <c r="G55" s="94">
        <v>1125</v>
      </c>
    </row>
    <row r="56" spans="1:7" ht="12.75">
      <c r="A56" s="89" t="s">
        <v>134</v>
      </c>
      <c r="B56" s="94" t="s">
        <v>47</v>
      </c>
      <c r="C56" s="94" t="s">
        <v>47</v>
      </c>
      <c r="D56" s="94" t="s">
        <v>47</v>
      </c>
      <c r="E56" s="94" t="s">
        <v>47</v>
      </c>
      <c r="F56" s="94" t="s">
        <v>47</v>
      </c>
      <c r="G56" s="94" t="s">
        <v>47</v>
      </c>
    </row>
    <row r="57" spans="1:7" ht="12.75">
      <c r="A57" s="89" t="s">
        <v>135</v>
      </c>
      <c r="B57" s="94">
        <v>52</v>
      </c>
      <c r="C57" s="94">
        <v>645</v>
      </c>
      <c r="D57" s="94">
        <v>697</v>
      </c>
      <c r="E57" s="148">
        <v>9000</v>
      </c>
      <c r="F57" s="148">
        <v>45000</v>
      </c>
      <c r="G57" s="94">
        <v>29493</v>
      </c>
    </row>
    <row r="58" spans="1:7" ht="12.75">
      <c r="A58" s="101" t="s">
        <v>136</v>
      </c>
      <c r="B58" s="97">
        <v>82</v>
      </c>
      <c r="C58" s="97">
        <v>1129</v>
      </c>
      <c r="D58" s="97">
        <v>1211</v>
      </c>
      <c r="E58" s="149">
        <v>9366</v>
      </c>
      <c r="F58" s="149">
        <v>45164</v>
      </c>
      <c r="G58" s="97">
        <v>51758</v>
      </c>
    </row>
    <row r="59" spans="1:7" ht="12.75">
      <c r="A59" s="89"/>
      <c r="B59" s="94"/>
      <c r="C59" s="94"/>
      <c r="D59" s="94"/>
      <c r="E59" s="148"/>
      <c r="F59" s="148"/>
      <c r="G59" s="94"/>
    </row>
    <row r="60" spans="1:7" ht="12.75">
      <c r="A60" s="89" t="s">
        <v>137</v>
      </c>
      <c r="B60" s="150" t="s">
        <v>47</v>
      </c>
      <c r="C60" s="150">
        <v>6</v>
      </c>
      <c r="D60" s="94">
        <v>6</v>
      </c>
      <c r="E60" s="150" t="s">
        <v>47</v>
      </c>
      <c r="F60" s="150">
        <v>14000</v>
      </c>
      <c r="G60" s="148">
        <v>84</v>
      </c>
    </row>
    <row r="61" spans="1:7" ht="12.75">
      <c r="A61" s="89" t="s">
        <v>138</v>
      </c>
      <c r="B61" s="150">
        <v>16</v>
      </c>
      <c r="C61" s="150">
        <v>41</v>
      </c>
      <c r="D61" s="94">
        <v>57</v>
      </c>
      <c r="E61" s="150">
        <v>7400</v>
      </c>
      <c r="F61" s="150">
        <v>27000</v>
      </c>
      <c r="G61" s="148">
        <v>1225</v>
      </c>
    </row>
    <row r="62" spans="1:7" ht="12.75">
      <c r="A62" s="89" t="s">
        <v>139</v>
      </c>
      <c r="B62" s="94" t="s">
        <v>47</v>
      </c>
      <c r="C62" s="99">
        <v>41</v>
      </c>
      <c r="D62" s="99">
        <v>41</v>
      </c>
      <c r="E62" s="94" t="s">
        <v>47</v>
      </c>
      <c r="F62" s="99">
        <v>50000</v>
      </c>
      <c r="G62" s="99">
        <v>2050</v>
      </c>
    </row>
    <row r="63" spans="1:7" ht="12.75">
      <c r="A63" s="101" t="s">
        <v>140</v>
      </c>
      <c r="B63" s="97">
        <v>16</v>
      </c>
      <c r="C63" s="97">
        <v>88</v>
      </c>
      <c r="D63" s="97">
        <v>104</v>
      </c>
      <c r="E63" s="149">
        <v>7400</v>
      </c>
      <c r="F63" s="149">
        <v>36830</v>
      </c>
      <c r="G63" s="97">
        <v>3359</v>
      </c>
    </row>
    <row r="64" spans="1:7" ht="12.75">
      <c r="A64" s="101"/>
      <c r="B64" s="97"/>
      <c r="C64" s="97"/>
      <c r="D64" s="97"/>
      <c r="E64" s="149"/>
      <c r="F64" s="149"/>
      <c r="G64" s="97"/>
    </row>
    <row r="65" spans="1:7" ht="12.75">
      <c r="A65" s="101" t="s">
        <v>141</v>
      </c>
      <c r="B65" s="97" t="s">
        <v>47</v>
      </c>
      <c r="C65" s="149">
        <v>49</v>
      </c>
      <c r="D65" s="97">
        <v>49</v>
      </c>
      <c r="E65" s="97" t="s">
        <v>47</v>
      </c>
      <c r="F65" s="149">
        <v>23225</v>
      </c>
      <c r="G65" s="149">
        <v>1138</v>
      </c>
    </row>
    <row r="66" spans="1:7" ht="12.75">
      <c r="A66" s="89"/>
      <c r="B66" s="94"/>
      <c r="C66" s="94"/>
      <c r="D66" s="94"/>
      <c r="E66" s="148"/>
      <c r="F66" s="148"/>
      <c r="G66" s="94"/>
    </row>
    <row r="67" spans="1:7" ht="12.75">
      <c r="A67" s="89" t="s">
        <v>142</v>
      </c>
      <c r="B67" s="94" t="s">
        <v>47</v>
      </c>
      <c r="C67" s="148">
        <v>460</v>
      </c>
      <c r="D67" s="94">
        <v>460</v>
      </c>
      <c r="E67" s="94" t="s">
        <v>47</v>
      </c>
      <c r="F67" s="148">
        <v>65000</v>
      </c>
      <c r="G67" s="148">
        <v>29900</v>
      </c>
    </row>
    <row r="68" spans="1:7" ht="12.75">
      <c r="A68" s="89" t="s">
        <v>143</v>
      </c>
      <c r="B68" s="94" t="s">
        <v>47</v>
      </c>
      <c r="C68" s="148">
        <v>450</v>
      </c>
      <c r="D68" s="94">
        <v>450</v>
      </c>
      <c r="E68" s="94" t="s">
        <v>47</v>
      </c>
      <c r="F68" s="148">
        <v>55000</v>
      </c>
      <c r="G68" s="148">
        <v>24750</v>
      </c>
    </row>
    <row r="69" spans="1:7" ht="12.75">
      <c r="A69" s="101" t="s">
        <v>144</v>
      </c>
      <c r="B69" s="97" t="s">
        <v>47</v>
      </c>
      <c r="C69" s="97">
        <v>910</v>
      </c>
      <c r="D69" s="97">
        <v>910</v>
      </c>
      <c r="E69" s="97" t="s">
        <v>47</v>
      </c>
      <c r="F69" s="149">
        <v>60055</v>
      </c>
      <c r="G69" s="97">
        <v>54650</v>
      </c>
    </row>
    <row r="70" spans="1:7" ht="12.75">
      <c r="A70" s="89"/>
      <c r="B70" s="94"/>
      <c r="C70" s="94"/>
      <c r="D70" s="94"/>
      <c r="E70" s="148"/>
      <c r="F70" s="148"/>
      <c r="G70" s="94"/>
    </row>
    <row r="71" spans="1:7" ht="12.75">
      <c r="A71" s="89" t="s">
        <v>145</v>
      </c>
      <c r="B71" s="94" t="s">
        <v>47</v>
      </c>
      <c r="C71" s="94">
        <v>30</v>
      </c>
      <c r="D71" s="94">
        <v>30</v>
      </c>
      <c r="E71" s="94" t="s">
        <v>47</v>
      </c>
      <c r="F71" s="148">
        <v>42000</v>
      </c>
      <c r="G71" s="94">
        <v>1260</v>
      </c>
    </row>
    <row r="72" spans="1:7" ht="12.75">
      <c r="A72" s="89" t="s">
        <v>146</v>
      </c>
      <c r="B72" s="94" t="s">
        <v>47</v>
      </c>
      <c r="C72" s="94">
        <v>310</v>
      </c>
      <c r="D72" s="94">
        <v>310</v>
      </c>
      <c r="E72" s="94" t="s">
        <v>47</v>
      </c>
      <c r="F72" s="148">
        <v>36000</v>
      </c>
      <c r="G72" s="94">
        <v>11160</v>
      </c>
    </row>
    <row r="73" spans="1:7" ht="12.75">
      <c r="A73" s="89" t="s">
        <v>147</v>
      </c>
      <c r="B73" s="148">
        <v>214</v>
      </c>
      <c r="C73" s="148">
        <v>171</v>
      </c>
      <c r="D73" s="94">
        <v>385</v>
      </c>
      <c r="E73" s="148">
        <v>23000</v>
      </c>
      <c r="F73" s="148">
        <v>50000</v>
      </c>
      <c r="G73" s="148">
        <v>13472</v>
      </c>
    </row>
    <row r="74" spans="1:7" ht="12.75">
      <c r="A74" s="89" t="s">
        <v>148</v>
      </c>
      <c r="B74" s="94" t="s">
        <v>47</v>
      </c>
      <c r="C74" s="94">
        <v>1300</v>
      </c>
      <c r="D74" s="94">
        <v>1300</v>
      </c>
      <c r="E74" s="94" t="s">
        <v>47</v>
      </c>
      <c r="F74" s="148">
        <v>50000</v>
      </c>
      <c r="G74" s="94">
        <v>65000</v>
      </c>
    </row>
    <row r="75" spans="1:9" ht="12.75">
      <c r="A75" s="89" t="s">
        <v>149</v>
      </c>
      <c r="B75" s="94">
        <v>59</v>
      </c>
      <c r="C75" s="94">
        <v>157</v>
      </c>
      <c r="D75" s="94">
        <v>216</v>
      </c>
      <c r="E75" s="148">
        <v>13000</v>
      </c>
      <c r="F75" s="148">
        <v>30000</v>
      </c>
      <c r="G75" s="94">
        <v>5477</v>
      </c>
      <c r="I75" s="159"/>
    </row>
    <row r="76" spans="1:7" ht="12.75">
      <c r="A76" s="89" t="s">
        <v>150</v>
      </c>
      <c r="B76" s="94">
        <v>2</v>
      </c>
      <c r="C76" s="94">
        <v>10</v>
      </c>
      <c r="D76" s="94">
        <v>12</v>
      </c>
      <c r="E76" s="148">
        <v>10500</v>
      </c>
      <c r="F76" s="148">
        <v>32800</v>
      </c>
      <c r="G76" s="94">
        <v>349</v>
      </c>
    </row>
    <row r="77" spans="1:7" ht="12.75">
      <c r="A77" s="89" t="s">
        <v>151</v>
      </c>
      <c r="B77" s="99">
        <v>39</v>
      </c>
      <c r="C77" s="94">
        <v>297</v>
      </c>
      <c r="D77" s="94">
        <v>336</v>
      </c>
      <c r="E77" s="94" t="s">
        <v>47</v>
      </c>
      <c r="F77" s="148">
        <v>40000</v>
      </c>
      <c r="G77" s="94">
        <v>11880</v>
      </c>
    </row>
    <row r="78" spans="1:7" ht="12.75">
      <c r="A78" s="89" t="s">
        <v>152</v>
      </c>
      <c r="B78" s="99">
        <v>115</v>
      </c>
      <c r="C78" s="148">
        <v>85</v>
      </c>
      <c r="D78" s="94">
        <v>200</v>
      </c>
      <c r="E78" s="99">
        <v>17500</v>
      </c>
      <c r="F78" s="148">
        <v>62500</v>
      </c>
      <c r="G78" s="148">
        <v>7325</v>
      </c>
    </row>
    <row r="79" spans="1:7" ht="12.75">
      <c r="A79" s="101" t="s">
        <v>195</v>
      </c>
      <c r="B79" s="97">
        <v>429</v>
      </c>
      <c r="C79" s="97">
        <v>2360</v>
      </c>
      <c r="D79" s="97">
        <v>2789</v>
      </c>
      <c r="E79" s="149">
        <v>18001</v>
      </c>
      <c r="F79" s="149">
        <v>45848</v>
      </c>
      <c r="G79" s="97">
        <v>115923</v>
      </c>
    </row>
    <row r="80" spans="1:7" ht="12.75">
      <c r="A80" s="89"/>
      <c r="B80" s="94"/>
      <c r="C80" s="94"/>
      <c r="D80" s="94"/>
      <c r="E80" s="148"/>
      <c r="F80" s="148"/>
      <c r="G80" s="94"/>
    </row>
    <row r="81" spans="1:7" ht="12.75">
      <c r="A81" s="89" t="s">
        <v>153</v>
      </c>
      <c r="B81" s="94">
        <v>57</v>
      </c>
      <c r="C81" s="94">
        <v>48</v>
      </c>
      <c r="D81" s="94">
        <v>105</v>
      </c>
      <c r="E81" s="148">
        <v>558</v>
      </c>
      <c r="F81" s="148">
        <v>4884</v>
      </c>
      <c r="G81" s="94">
        <v>266</v>
      </c>
    </row>
    <row r="82" spans="1:7" ht="12.75">
      <c r="A82" s="89" t="s">
        <v>154</v>
      </c>
      <c r="B82" s="148">
        <v>205</v>
      </c>
      <c r="C82" s="148">
        <v>107</v>
      </c>
      <c r="D82" s="94">
        <v>312</v>
      </c>
      <c r="E82" s="148">
        <v>3500</v>
      </c>
      <c r="F82" s="148">
        <v>20000</v>
      </c>
      <c r="G82" s="148">
        <v>2858</v>
      </c>
    </row>
    <row r="83" spans="1:7" ht="12.75">
      <c r="A83" s="101" t="s">
        <v>155</v>
      </c>
      <c r="B83" s="97">
        <v>262</v>
      </c>
      <c r="C83" s="97">
        <v>155</v>
      </c>
      <c r="D83" s="97">
        <v>417</v>
      </c>
      <c r="E83" s="149">
        <v>2860</v>
      </c>
      <c r="F83" s="149">
        <v>15319</v>
      </c>
      <c r="G83" s="97">
        <v>3124</v>
      </c>
    </row>
    <row r="84" spans="1:7" ht="12.75">
      <c r="A84" s="101"/>
      <c r="B84" s="97"/>
      <c r="C84" s="97"/>
      <c r="D84" s="97"/>
      <c r="E84" s="149"/>
      <c r="F84" s="149"/>
      <c r="G84" s="97"/>
    </row>
    <row r="85" spans="1:7" ht="13.5" thickBot="1">
      <c r="A85" s="102" t="s">
        <v>156</v>
      </c>
      <c r="B85" s="103">
        <f>SUM(B12:B16,B21:B25,B30,B36:B38,B49:B51,B58,B63:B65,B69,B79,B83)</f>
        <v>57711</v>
      </c>
      <c r="C85" s="103">
        <f>SUM(C12:C16,C21:C25,C30,C36:C38,C49:C51,C58,C63:C65,C69,C79,C83)</f>
        <v>25383</v>
      </c>
      <c r="D85" s="103">
        <f>SUM(D12:D16,D21:D25,D30,D36:D38,D49:D51,D58,D63:D65,D69,D79,D83)</f>
        <v>83094</v>
      </c>
      <c r="E85" s="153">
        <f>((E12*B12)+(E14*B14)+(E16*B16)+(E21*B21)+(E23*B23)+(E25*B25)+(E30*B30)+(E36*B36)+(E49*B49)+(E58*B58)+(E63*B63)+(E79*B79)+(E83*B83))/B85</f>
        <v>40488.08001940705</v>
      </c>
      <c r="F85" s="153">
        <f>((F12*C12)+(F16*C16)+(F21*C21)+(F23*C23)+(F25*C25)+(F30*C30)+(F36*C36)+(F38*C38)+(F49*C49)+(F51*C51)+(F58*C58)+(F63*C63)+(F65*C65)+(F69*C69)+(F79*C79)+(F83*C83))/C85</f>
        <v>63558.60036244731</v>
      </c>
      <c r="G85" s="103">
        <f>SUM(G12:G16,G21:G25,G30,G36:G38,G49:G51,G58,G63:G65,G69,G79,G83)</f>
        <v>3949906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82">
    <pageSetUpPr fitToPage="1"/>
  </sheetPr>
  <dimension ref="A1:Q4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86" customWidth="1"/>
    <col min="2" max="7" width="14.7109375" style="86" customWidth="1"/>
    <col min="8" max="16384" width="11.421875" style="86" customWidth="1"/>
  </cols>
  <sheetData>
    <row r="1" spans="1:17" s="83" customFormat="1" ht="18">
      <c r="A1" s="203" t="s">
        <v>0</v>
      </c>
      <c r="B1" s="203"/>
      <c r="C1" s="203"/>
      <c r="D1" s="203"/>
      <c r="E1" s="203"/>
      <c r="F1" s="203"/>
      <c r="G1" s="205"/>
      <c r="J1" s="86"/>
      <c r="K1" s="86"/>
      <c r="L1" s="86"/>
      <c r="M1" s="86"/>
      <c r="N1" s="86"/>
      <c r="O1" s="86"/>
      <c r="P1" s="86"/>
      <c r="Q1" s="86"/>
    </row>
    <row r="3" spans="1:17" s="84" customFormat="1" ht="15">
      <c r="A3" s="207" t="s">
        <v>166</v>
      </c>
      <c r="B3" s="207"/>
      <c r="C3" s="207"/>
      <c r="D3" s="207"/>
      <c r="E3" s="207"/>
      <c r="F3" s="207"/>
      <c r="G3" s="207"/>
      <c r="J3" s="86"/>
      <c r="K3" s="86"/>
      <c r="L3" s="86"/>
      <c r="M3" s="86"/>
      <c r="N3" s="86"/>
      <c r="O3" s="86"/>
      <c r="P3" s="86"/>
      <c r="Q3" s="86"/>
    </row>
    <row r="4" spans="1:17" s="84" customFormat="1" ht="15">
      <c r="A4" s="144"/>
      <c r="B4" s="145"/>
      <c r="C4" s="145"/>
      <c r="D4" s="145"/>
      <c r="E4" s="145"/>
      <c r="F4" s="145"/>
      <c r="G4" s="145"/>
      <c r="J4" s="86"/>
      <c r="K4" s="86"/>
      <c r="L4" s="86"/>
      <c r="M4" s="86"/>
      <c r="N4" s="86"/>
      <c r="O4" s="86"/>
      <c r="P4" s="86"/>
      <c r="Q4" s="86"/>
    </row>
    <row r="5" spans="1:7" ht="12.75">
      <c r="A5" s="161" t="s">
        <v>90</v>
      </c>
      <c r="B5" s="191"/>
      <c r="C5" s="161" t="s">
        <v>6</v>
      </c>
      <c r="D5" s="192"/>
      <c r="E5" s="199" t="s">
        <v>15</v>
      </c>
      <c r="F5" s="200"/>
      <c r="G5" s="91" t="s">
        <v>7</v>
      </c>
    </row>
    <row r="6" spans="1:7" ht="12.75">
      <c r="A6" s="87" t="s">
        <v>92</v>
      </c>
      <c r="B6" s="154"/>
      <c r="C6" s="155" t="s">
        <v>164</v>
      </c>
      <c r="D6" s="156" t="s">
        <v>165</v>
      </c>
      <c r="E6" s="201" t="s">
        <v>72</v>
      </c>
      <c r="F6" s="202"/>
      <c r="G6" s="90" t="s">
        <v>16</v>
      </c>
    </row>
    <row r="7" spans="1:7" ht="13.5" thickBot="1">
      <c r="A7" s="134"/>
      <c r="B7" s="135" t="s">
        <v>43</v>
      </c>
      <c r="C7" s="135" t="s">
        <v>44</v>
      </c>
      <c r="D7" s="157" t="s">
        <v>45</v>
      </c>
      <c r="E7" s="135" t="s">
        <v>43</v>
      </c>
      <c r="F7" s="135" t="s">
        <v>44</v>
      </c>
      <c r="G7" s="135" t="s">
        <v>86</v>
      </c>
    </row>
    <row r="8" spans="1:7" ht="12.75">
      <c r="A8" s="85" t="s">
        <v>99</v>
      </c>
      <c r="B8" s="129">
        <v>280</v>
      </c>
      <c r="C8" s="129" t="s">
        <v>47</v>
      </c>
      <c r="D8" s="129">
        <v>280</v>
      </c>
      <c r="E8" s="158">
        <v>35000</v>
      </c>
      <c r="F8" s="158" t="s">
        <v>47</v>
      </c>
      <c r="G8" s="129">
        <v>9800</v>
      </c>
    </row>
    <row r="9" spans="1:7" ht="12.75">
      <c r="A9" s="101" t="s">
        <v>103</v>
      </c>
      <c r="B9" s="97">
        <v>280</v>
      </c>
      <c r="C9" s="97" t="s">
        <v>47</v>
      </c>
      <c r="D9" s="97">
        <v>280</v>
      </c>
      <c r="E9" s="149">
        <v>35000</v>
      </c>
      <c r="F9" s="149" t="s">
        <v>47</v>
      </c>
      <c r="G9" s="97">
        <v>9800</v>
      </c>
    </row>
    <row r="10" spans="1:7" ht="12.75">
      <c r="A10" s="101"/>
      <c r="B10" s="97"/>
      <c r="C10" s="97"/>
      <c r="D10" s="97"/>
      <c r="E10" s="149"/>
      <c r="F10" s="149"/>
      <c r="G10" s="97"/>
    </row>
    <row r="11" spans="1:7" ht="12.75">
      <c r="A11" s="89" t="s">
        <v>107</v>
      </c>
      <c r="B11" s="148">
        <v>1</v>
      </c>
      <c r="C11" s="94" t="s">
        <v>47</v>
      </c>
      <c r="D11" s="94">
        <v>1</v>
      </c>
      <c r="E11" s="148">
        <v>19000</v>
      </c>
      <c r="F11" s="94" t="s">
        <v>47</v>
      </c>
      <c r="G11" s="148">
        <v>19</v>
      </c>
    </row>
    <row r="12" spans="1:7" ht="12.75">
      <c r="A12" s="89" t="s">
        <v>108</v>
      </c>
      <c r="B12" s="148">
        <v>3</v>
      </c>
      <c r="C12" s="94" t="s">
        <v>47</v>
      </c>
      <c r="D12" s="94">
        <v>3</v>
      </c>
      <c r="E12" s="148">
        <v>20000</v>
      </c>
      <c r="F12" s="94" t="s">
        <v>47</v>
      </c>
      <c r="G12" s="148">
        <v>60</v>
      </c>
    </row>
    <row r="13" spans="1:7" ht="12.75">
      <c r="A13" s="101" t="s">
        <v>192</v>
      </c>
      <c r="B13" s="97">
        <v>4</v>
      </c>
      <c r="C13" s="97" t="s">
        <v>47</v>
      </c>
      <c r="D13" s="97">
        <v>4</v>
      </c>
      <c r="E13" s="149">
        <v>19750</v>
      </c>
      <c r="F13" s="149" t="s">
        <v>47</v>
      </c>
      <c r="G13" s="97">
        <v>79</v>
      </c>
    </row>
    <row r="14" spans="1:7" ht="12.75">
      <c r="A14" s="101"/>
      <c r="B14" s="97"/>
      <c r="C14" s="97"/>
      <c r="D14" s="97"/>
      <c r="E14" s="149"/>
      <c r="F14" s="149"/>
      <c r="G14" s="97"/>
    </row>
    <row r="15" spans="1:7" ht="12.75">
      <c r="A15" s="89" t="s">
        <v>115</v>
      </c>
      <c r="B15" s="150">
        <v>2329</v>
      </c>
      <c r="C15" s="150">
        <v>90</v>
      </c>
      <c r="D15" s="94">
        <v>2419</v>
      </c>
      <c r="E15" s="150">
        <v>13550</v>
      </c>
      <c r="F15" s="150">
        <v>48500</v>
      </c>
      <c r="G15" s="150">
        <v>35923</v>
      </c>
    </row>
    <row r="16" spans="1:7" ht="12.75">
      <c r="A16" s="89" t="s">
        <v>116</v>
      </c>
      <c r="B16" s="150">
        <v>1379</v>
      </c>
      <c r="C16" s="150">
        <v>242</v>
      </c>
      <c r="D16" s="94">
        <v>1621</v>
      </c>
      <c r="E16" s="150">
        <v>16555</v>
      </c>
      <c r="F16" s="150">
        <v>64463</v>
      </c>
      <c r="G16" s="148">
        <v>38430</v>
      </c>
    </row>
    <row r="17" spans="1:7" ht="12.75">
      <c r="A17" s="89" t="s">
        <v>117</v>
      </c>
      <c r="B17" s="150" t="s">
        <v>47</v>
      </c>
      <c r="C17" s="150">
        <v>2</v>
      </c>
      <c r="D17" s="94">
        <v>2</v>
      </c>
      <c r="E17" s="150" t="s">
        <v>47</v>
      </c>
      <c r="F17" s="150">
        <v>46000</v>
      </c>
      <c r="G17" s="148">
        <v>92</v>
      </c>
    </row>
    <row r="18" spans="1:7" ht="12.75">
      <c r="A18" s="101" t="s">
        <v>119</v>
      </c>
      <c r="B18" s="97">
        <v>3708</v>
      </c>
      <c r="C18" s="97">
        <v>334</v>
      </c>
      <c r="D18" s="97">
        <v>4042</v>
      </c>
      <c r="E18" s="149">
        <v>14668</v>
      </c>
      <c r="F18" s="149">
        <v>60051</v>
      </c>
      <c r="G18" s="97">
        <v>74445</v>
      </c>
    </row>
    <row r="19" spans="1:7" ht="12.75">
      <c r="A19" s="101"/>
      <c r="B19" s="97"/>
      <c r="C19" s="97"/>
      <c r="D19" s="97"/>
      <c r="E19" s="149"/>
      <c r="F19" s="149"/>
      <c r="G19" s="97"/>
    </row>
    <row r="20" spans="1:7" ht="12.75">
      <c r="A20" s="101" t="s">
        <v>120</v>
      </c>
      <c r="B20" s="97" t="s">
        <v>47</v>
      </c>
      <c r="C20" s="149">
        <v>78</v>
      </c>
      <c r="D20" s="97">
        <v>78</v>
      </c>
      <c r="E20" s="97" t="s">
        <v>47</v>
      </c>
      <c r="F20" s="149">
        <v>45000</v>
      </c>
      <c r="G20" s="149">
        <v>3510</v>
      </c>
    </row>
    <row r="21" spans="1:7" ht="12.75">
      <c r="A21" s="89"/>
      <c r="B21" s="94"/>
      <c r="C21" s="94"/>
      <c r="D21" s="94"/>
      <c r="E21" s="148"/>
      <c r="F21" s="148"/>
      <c r="G21" s="94"/>
    </row>
    <row r="22" spans="1:7" ht="12.75">
      <c r="A22" s="89" t="s">
        <v>121</v>
      </c>
      <c r="B22" s="148" t="s">
        <v>47</v>
      </c>
      <c r="C22" s="148">
        <v>2</v>
      </c>
      <c r="D22" s="94">
        <v>2</v>
      </c>
      <c r="E22" s="148" t="s">
        <v>47</v>
      </c>
      <c r="F22" s="148">
        <v>45000</v>
      </c>
      <c r="G22" s="148">
        <v>90</v>
      </c>
    </row>
    <row r="23" spans="1:7" ht="12.75">
      <c r="A23" s="101" t="s">
        <v>194</v>
      </c>
      <c r="B23" s="97" t="s">
        <v>47</v>
      </c>
      <c r="C23" s="97">
        <v>2</v>
      </c>
      <c r="D23" s="97">
        <v>2</v>
      </c>
      <c r="E23" s="149" t="s">
        <v>47</v>
      </c>
      <c r="F23" s="149">
        <v>45000</v>
      </c>
      <c r="G23" s="97">
        <v>90</v>
      </c>
    </row>
    <row r="24" spans="1:7" ht="12.75">
      <c r="A24" s="101"/>
      <c r="B24" s="97"/>
      <c r="C24" s="97"/>
      <c r="D24" s="97"/>
      <c r="E24" s="149"/>
      <c r="F24" s="149"/>
      <c r="G24" s="97"/>
    </row>
    <row r="25" spans="1:7" ht="12.75">
      <c r="A25" s="89" t="s">
        <v>132</v>
      </c>
      <c r="B25" s="94" t="s">
        <v>47</v>
      </c>
      <c r="C25" s="94">
        <v>3</v>
      </c>
      <c r="D25" s="94">
        <v>3</v>
      </c>
      <c r="E25" s="94" t="s">
        <v>47</v>
      </c>
      <c r="F25" s="148">
        <v>36666</v>
      </c>
      <c r="G25" s="94">
        <v>110</v>
      </c>
    </row>
    <row r="26" spans="1:7" ht="12.75">
      <c r="A26" s="89" t="s">
        <v>135</v>
      </c>
      <c r="B26" s="94" t="s">
        <v>47</v>
      </c>
      <c r="C26" s="94">
        <v>67</v>
      </c>
      <c r="D26" s="94">
        <v>67</v>
      </c>
      <c r="E26" s="148" t="s">
        <v>47</v>
      </c>
      <c r="F26" s="148">
        <v>38000</v>
      </c>
      <c r="G26" s="94">
        <v>2546</v>
      </c>
    </row>
    <row r="27" spans="1:7" ht="12.75">
      <c r="A27" s="101" t="s">
        <v>136</v>
      </c>
      <c r="B27" s="97" t="s">
        <v>47</v>
      </c>
      <c r="C27" s="97">
        <v>70</v>
      </c>
      <c r="D27" s="97">
        <v>70</v>
      </c>
      <c r="E27" s="149" t="s">
        <v>47</v>
      </c>
      <c r="F27" s="149">
        <v>37943</v>
      </c>
      <c r="G27" s="97">
        <v>2656</v>
      </c>
    </row>
    <row r="28" spans="1:7" ht="12.75">
      <c r="A28" s="89"/>
      <c r="B28" s="94"/>
      <c r="C28" s="94"/>
      <c r="D28" s="94"/>
      <c r="E28" s="148"/>
      <c r="F28" s="148"/>
      <c r="G28" s="94"/>
    </row>
    <row r="29" spans="1:7" ht="12.75">
      <c r="A29" s="89" t="s">
        <v>137</v>
      </c>
      <c r="B29" s="150" t="s">
        <v>47</v>
      </c>
      <c r="C29" s="150">
        <v>2</v>
      </c>
      <c r="D29" s="94">
        <v>2</v>
      </c>
      <c r="E29" s="150" t="s">
        <v>47</v>
      </c>
      <c r="F29" s="150">
        <v>16000</v>
      </c>
      <c r="G29" s="148">
        <v>32</v>
      </c>
    </row>
    <row r="30" spans="1:7" ht="12.75">
      <c r="A30" s="89" t="s">
        <v>138</v>
      </c>
      <c r="B30" s="150">
        <v>1</v>
      </c>
      <c r="C30" s="150">
        <v>18</v>
      </c>
      <c r="D30" s="94">
        <v>19</v>
      </c>
      <c r="E30" s="150">
        <v>7000</v>
      </c>
      <c r="F30" s="150">
        <v>27000</v>
      </c>
      <c r="G30" s="148">
        <v>493</v>
      </c>
    </row>
    <row r="31" spans="1:7" ht="12.75">
      <c r="A31" s="101" t="s">
        <v>140</v>
      </c>
      <c r="B31" s="97">
        <v>1</v>
      </c>
      <c r="C31" s="97">
        <v>20</v>
      </c>
      <c r="D31" s="97">
        <v>21</v>
      </c>
      <c r="E31" s="149">
        <v>7000</v>
      </c>
      <c r="F31" s="149">
        <v>25900</v>
      </c>
      <c r="G31" s="97">
        <v>525</v>
      </c>
    </row>
    <row r="32" spans="1:7" ht="12.75">
      <c r="A32" s="101"/>
      <c r="B32" s="97"/>
      <c r="C32" s="97"/>
      <c r="D32" s="97"/>
      <c r="E32" s="149"/>
      <c r="F32" s="149"/>
      <c r="G32" s="97"/>
    </row>
    <row r="33" spans="1:7" ht="12.75">
      <c r="A33" s="101" t="s">
        <v>141</v>
      </c>
      <c r="B33" s="97" t="s">
        <v>47</v>
      </c>
      <c r="C33" s="149">
        <v>20</v>
      </c>
      <c r="D33" s="97">
        <v>20</v>
      </c>
      <c r="E33" s="97" t="s">
        <v>47</v>
      </c>
      <c r="F33" s="149">
        <v>22057</v>
      </c>
      <c r="G33" s="149">
        <v>441</v>
      </c>
    </row>
    <row r="34" spans="1:7" ht="12.75">
      <c r="A34" s="89"/>
      <c r="B34" s="94"/>
      <c r="C34" s="94"/>
      <c r="D34" s="94"/>
      <c r="E34" s="148"/>
      <c r="F34" s="148"/>
      <c r="G34" s="94"/>
    </row>
    <row r="35" spans="1:7" ht="12.75">
      <c r="A35" s="89" t="s">
        <v>142</v>
      </c>
      <c r="B35" s="94" t="s">
        <v>47</v>
      </c>
      <c r="C35" s="148">
        <v>40</v>
      </c>
      <c r="D35" s="94">
        <v>40</v>
      </c>
      <c r="E35" s="94" t="s">
        <v>47</v>
      </c>
      <c r="F35" s="148">
        <v>60000</v>
      </c>
      <c r="G35" s="148">
        <v>2400</v>
      </c>
    </row>
    <row r="36" spans="1:7" ht="12.75">
      <c r="A36" s="89" t="s">
        <v>143</v>
      </c>
      <c r="B36" s="94" t="s">
        <v>47</v>
      </c>
      <c r="C36" s="148">
        <v>50</v>
      </c>
      <c r="D36" s="94">
        <v>50</v>
      </c>
      <c r="E36" s="94" t="s">
        <v>47</v>
      </c>
      <c r="F36" s="148">
        <v>50000</v>
      </c>
      <c r="G36" s="148">
        <v>2500</v>
      </c>
    </row>
    <row r="37" spans="1:7" ht="12.75">
      <c r="A37" s="101" t="s">
        <v>144</v>
      </c>
      <c r="B37" s="97" t="s">
        <v>47</v>
      </c>
      <c r="C37" s="97">
        <v>90</v>
      </c>
      <c r="D37" s="97">
        <v>90</v>
      </c>
      <c r="E37" s="97" t="s">
        <v>47</v>
      </c>
      <c r="F37" s="149">
        <v>54444</v>
      </c>
      <c r="G37" s="97">
        <v>4900</v>
      </c>
    </row>
    <row r="38" spans="1:7" ht="12.75">
      <c r="A38" s="89"/>
      <c r="B38" s="94"/>
      <c r="C38" s="94"/>
      <c r="D38" s="94"/>
      <c r="E38" s="148"/>
      <c r="F38" s="148"/>
      <c r="G38" s="94"/>
    </row>
    <row r="39" spans="1:7" ht="12.75">
      <c r="A39" s="89" t="s">
        <v>146</v>
      </c>
      <c r="B39" s="99">
        <v>35</v>
      </c>
      <c r="C39" s="94">
        <v>50</v>
      </c>
      <c r="D39" s="94">
        <v>85</v>
      </c>
      <c r="E39" s="99">
        <v>26000</v>
      </c>
      <c r="F39" s="148">
        <v>45000</v>
      </c>
      <c r="G39" s="94">
        <v>3160</v>
      </c>
    </row>
    <row r="40" spans="1:7" ht="12.75">
      <c r="A40" s="89" t="s">
        <v>147</v>
      </c>
      <c r="B40" s="148">
        <v>48</v>
      </c>
      <c r="C40" s="148">
        <v>218</v>
      </c>
      <c r="D40" s="94">
        <v>266</v>
      </c>
      <c r="E40" s="148">
        <v>15000</v>
      </c>
      <c r="F40" s="148">
        <v>45000</v>
      </c>
      <c r="G40" s="148">
        <v>10530</v>
      </c>
    </row>
    <row r="41" spans="1:7" ht="12.75">
      <c r="A41" s="89" t="s">
        <v>151</v>
      </c>
      <c r="B41" s="94" t="s">
        <v>47</v>
      </c>
      <c r="C41" s="94">
        <v>191</v>
      </c>
      <c r="D41" s="94">
        <v>191</v>
      </c>
      <c r="E41" s="94" t="s">
        <v>47</v>
      </c>
      <c r="F41" s="148">
        <v>45000</v>
      </c>
      <c r="G41" s="94">
        <v>8595</v>
      </c>
    </row>
    <row r="42" spans="1:7" ht="12.75">
      <c r="A42" s="89" t="s">
        <v>152</v>
      </c>
      <c r="B42" s="99">
        <v>55</v>
      </c>
      <c r="C42" s="148">
        <v>61</v>
      </c>
      <c r="D42" s="94">
        <v>116</v>
      </c>
      <c r="E42" s="99">
        <v>12750</v>
      </c>
      <c r="F42" s="148">
        <v>42500</v>
      </c>
      <c r="G42" s="148">
        <v>3294</v>
      </c>
    </row>
    <row r="43" spans="1:7" ht="12.75">
      <c r="A43" s="101" t="s">
        <v>195</v>
      </c>
      <c r="B43" s="97">
        <v>138</v>
      </c>
      <c r="C43" s="97">
        <v>520</v>
      </c>
      <c r="D43" s="97">
        <v>658</v>
      </c>
      <c r="E43" s="149">
        <v>16893</v>
      </c>
      <c r="F43" s="149">
        <v>44707</v>
      </c>
      <c r="G43" s="97">
        <v>25579</v>
      </c>
    </row>
    <row r="44" spans="1:7" ht="12.75">
      <c r="A44" s="89"/>
      <c r="B44" s="94"/>
      <c r="C44" s="94"/>
      <c r="D44" s="94"/>
      <c r="E44" s="148"/>
      <c r="F44" s="148"/>
      <c r="G44" s="94"/>
    </row>
    <row r="45" spans="1:7" ht="12.75">
      <c r="A45" s="89" t="s">
        <v>153</v>
      </c>
      <c r="B45" s="94">
        <v>8</v>
      </c>
      <c r="C45" s="94">
        <v>3</v>
      </c>
      <c r="D45" s="94">
        <v>11</v>
      </c>
      <c r="E45" s="148">
        <v>125</v>
      </c>
      <c r="F45" s="148" t="s">
        <v>47</v>
      </c>
      <c r="G45" s="94">
        <v>1</v>
      </c>
    </row>
    <row r="46" spans="1:7" ht="12.75">
      <c r="A46" s="89" t="s">
        <v>154</v>
      </c>
      <c r="B46" s="148" t="s">
        <v>47</v>
      </c>
      <c r="C46" s="148">
        <v>9</v>
      </c>
      <c r="D46" s="94">
        <v>9</v>
      </c>
      <c r="E46" s="148" t="s">
        <v>47</v>
      </c>
      <c r="F46" s="148">
        <v>20000</v>
      </c>
      <c r="G46" s="148">
        <v>180</v>
      </c>
    </row>
    <row r="47" spans="1:7" ht="12.75">
      <c r="A47" s="101" t="s">
        <v>155</v>
      </c>
      <c r="B47" s="97">
        <v>8</v>
      </c>
      <c r="C47" s="97">
        <v>12</v>
      </c>
      <c r="D47" s="97">
        <v>20</v>
      </c>
      <c r="E47" s="149">
        <v>125</v>
      </c>
      <c r="F47" s="149">
        <v>15000</v>
      </c>
      <c r="G47" s="97">
        <v>181</v>
      </c>
    </row>
    <row r="48" spans="1:7" ht="12.75">
      <c r="A48" s="101"/>
      <c r="B48" s="97"/>
      <c r="C48" s="97"/>
      <c r="D48" s="97"/>
      <c r="E48" s="149"/>
      <c r="F48" s="149"/>
      <c r="G48" s="97"/>
    </row>
    <row r="49" spans="1:7" ht="13.5" thickBot="1">
      <c r="A49" s="102" t="s">
        <v>156</v>
      </c>
      <c r="B49" s="103">
        <v>4139</v>
      </c>
      <c r="C49" s="103">
        <v>1146</v>
      </c>
      <c r="D49" s="103">
        <v>5285</v>
      </c>
      <c r="E49" s="153">
        <v>16092</v>
      </c>
      <c r="F49" s="153">
        <v>48516</v>
      </c>
      <c r="G49" s="103">
        <v>122206</v>
      </c>
    </row>
  </sheetData>
  <mergeCells count="4">
    <mergeCell ref="E6:F6"/>
    <mergeCell ref="A1:G1"/>
    <mergeCell ref="A3:G3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72">
    <pageSetUpPr fitToPage="1"/>
  </sheetPr>
  <dimension ref="A1:J5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6" customWidth="1"/>
    <col min="2" max="9" width="12.7109375" style="86" customWidth="1"/>
    <col min="10" max="16384" width="11.421875" style="86" customWidth="1"/>
  </cols>
  <sheetData>
    <row r="1" spans="1:9" s="83" customFormat="1" ht="18">
      <c r="A1" s="203" t="s">
        <v>0</v>
      </c>
      <c r="B1" s="203"/>
      <c r="C1" s="203"/>
      <c r="D1" s="203"/>
      <c r="E1" s="203"/>
      <c r="F1" s="203"/>
      <c r="G1" s="205"/>
      <c r="H1" s="205"/>
      <c r="I1" s="205"/>
    </row>
    <row r="3" spans="1:9" s="84" customFormat="1" ht="15">
      <c r="A3" s="207" t="s">
        <v>167</v>
      </c>
      <c r="B3" s="207"/>
      <c r="C3" s="207"/>
      <c r="D3" s="207"/>
      <c r="E3" s="207"/>
      <c r="F3" s="207"/>
      <c r="G3" s="207"/>
      <c r="H3" s="207"/>
      <c r="I3" s="207"/>
    </row>
    <row r="4" spans="1:9" s="84" customFormat="1" ht="15">
      <c r="A4" s="144"/>
      <c r="B4" s="145"/>
      <c r="C4" s="145"/>
      <c r="D4" s="145"/>
      <c r="E4" s="145"/>
      <c r="F4" s="145"/>
      <c r="G4" s="145"/>
      <c r="H4" s="146"/>
      <c r="I4" s="146"/>
    </row>
    <row r="5" spans="1:9" ht="12.75">
      <c r="A5" s="161" t="s">
        <v>90</v>
      </c>
      <c r="B5" s="196" t="s">
        <v>158</v>
      </c>
      <c r="C5" s="198"/>
      <c r="D5" s="198"/>
      <c r="E5" s="198"/>
      <c r="F5" s="197"/>
      <c r="G5" s="196" t="s">
        <v>159</v>
      </c>
      <c r="H5" s="198"/>
      <c r="I5" s="198"/>
    </row>
    <row r="6" spans="1:9" ht="12.75">
      <c r="A6" s="87" t="s">
        <v>92</v>
      </c>
      <c r="B6" s="201" t="s">
        <v>41</v>
      </c>
      <c r="C6" s="202"/>
      <c r="D6" s="201" t="s">
        <v>42</v>
      </c>
      <c r="E6" s="189"/>
      <c r="F6" s="187" t="s">
        <v>45</v>
      </c>
      <c r="G6" s="196" t="s">
        <v>160</v>
      </c>
      <c r="H6" s="197"/>
      <c r="I6" s="91" t="s">
        <v>161</v>
      </c>
    </row>
    <row r="7" spans="1:9" ht="13.5" thickBot="1">
      <c r="A7" s="134"/>
      <c r="B7" s="135" t="s">
        <v>43</v>
      </c>
      <c r="C7" s="135" t="s">
        <v>44</v>
      </c>
      <c r="D7" s="135" t="s">
        <v>43</v>
      </c>
      <c r="E7" s="135" t="s">
        <v>44</v>
      </c>
      <c r="F7" s="188"/>
      <c r="G7" s="135" t="s">
        <v>43</v>
      </c>
      <c r="H7" s="147" t="s">
        <v>44</v>
      </c>
      <c r="I7" s="135" t="s">
        <v>162</v>
      </c>
    </row>
    <row r="8" spans="1:9" ht="12.75">
      <c r="A8" s="85" t="s">
        <v>99</v>
      </c>
      <c r="B8" s="129">
        <v>295</v>
      </c>
      <c r="C8" s="129" t="s">
        <v>47</v>
      </c>
      <c r="D8" s="129" t="s">
        <v>47</v>
      </c>
      <c r="E8" s="129" t="s">
        <v>47</v>
      </c>
      <c r="F8" s="129">
        <v>295</v>
      </c>
      <c r="G8" s="158">
        <v>25000</v>
      </c>
      <c r="H8" s="129" t="s">
        <v>47</v>
      </c>
      <c r="I8" s="129">
        <v>7375</v>
      </c>
    </row>
    <row r="9" spans="1:9" ht="12.75">
      <c r="A9" s="89" t="s">
        <v>102</v>
      </c>
      <c r="B9" s="148">
        <v>7009</v>
      </c>
      <c r="C9" s="148">
        <v>4006</v>
      </c>
      <c r="D9" s="94" t="s">
        <v>47</v>
      </c>
      <c r="E9" s="94" t="s">
        <v>47</v>
      </c>
      <c r="F9" s="94">
        <v>11015</v>
      </c>
      <c r="G9" s="148">
        <v>27000</v>
      </c>
      <c r="H9" s="148">
        <v>31000</v>
      </c>
      <c r="I9" s="148">
        <v>313429</v>
      </c>
    </row>
    <row r="10" spans="1:9" ht="12.75">
      <c r="A10" s="101" t="s">
        <v>103</v>
      </c>
      <c r="B10" s="97">
        <v>7304</v>
      </c>
      <c r="C10" s="97">
        <v>4006</v>
      </c>
      <c r="D10" s="97" t="s">
        <v>47</v>
      </c>
      <c r="E10" s="97" t="s">
        <v>47</v>
      </c>
      <c r="F10" s="97">
        <v>11310</v>
      </c>
      <c r="G10" s="149">
        <v>26919</v>
      </c>
      <c r="H10" s="149">
        <v>31000</v>
      </c>
      <c r="I10" s="97">
        <v>320804</v>
      </c>
    </row>
    <row r="11" spans="1:9" ht="12.75">
      <c r="A11" s="101"/>
      <c r="B11" s="97"/>
      <c r="C11" s="97"/>
      <c r="D11" s="97"/>
      <c r="E11" s="97"/>
      <c r="F11" s="97"/>
      <c r="G11" s="149"/>
      <c r="H11" s="149"/>
      <c r="I11" s="97"/>
    </row>
    <row r="12" spans="1:9" s="98" customFormat="1" ht="12.75">
      <c r="A12" s="101" t="s">
        <v>104</v>
      </c>
      <c r="B12" s="149">
        <v>8800</v>
      </c>
      <c r="C12" s="97" t="s">
        <v>47</v>
      </c>
      <c r="D12" s="97" t="s">
        <v>47</v>
      </c>
      <c r="E12" s="97" t="s">
        <v>47</v>
      </c>
      <c r="F12" s="97">
        <v>8800</v>
      </c>
      <c r="G12" s="149">
        <v>35000</v>
      </c>
      <c r="H12" s="97" t="s">
        <v>47</v>
      </c>
      <c r="I12" s="149">
        <v>308000</v>
      </c>
    </row>
    <row r="13" spans="1:9" ht="12.75">
      <c r="A13" s="101"/>
      <c r="B13" s="97"/>
      <c r="C13" s="97"/>
      <c r="D13" s="97"/>
      <c r="E13" s="97"/>
      <c r="F13" s="97"/>
      <c r="G13" s="149"/>
      <c r="H13" s="149"/>
      <c r="I13" s="97"/>
    </row>
    <row r="14" spans="1:9" s="98" customFormat="1" ht="12.75">
      <c r="A14" s="101" t="s">
        <v>105</v>
      </c>
      <c r="B14" s="97">
        <v>2117</v>
      </c>
      <c r="C14" s="97" t="s">
        <v>47</v>
      </c>
      <c r="D14" s="97" t="s">
        <v>47</v>
      </c>
      <c r="E14" s="97" t="s">
        <v>47</v>
      </c>
      <c r="F14" s="97">
        <v>2117</v>
      </c>
      <c r="G14" s="149">
        <v>30000</v>
      </c>
      <c r="H14" s="149" t="s">
        <v>47</v>
      </c>
      <c r="I14" s="97">
        <v>63510</v>
      </c>
    </row>
    <row r="15" spans="1:9" ht="12.75">
      <c r="A15" s="89"/>
      <c r="B15" s="94"/>
      <c r="C15" s="94"/>
      <c r="D15" s="94"/>
      <c r="E15" s="94"/>
      <c r="F15" s="94"/>
      <c r="G15" s="148"/>
      <c r="H15" s="148"/>
      <c r="I15" s="94"/>
    </row>
    <row r="16" spans="1:9" ht="12.75">
      <c r="A16" s="89" t="s">
        <v>106</v>
      </c>
      <c r="B16" s="148">
        <v>36</v>
      </c>
      <c r="C16" s="148" t="s">
        <v>47</v>
      </c>
      <c r="D16" s="94" t="s">
        <v>47</v>
      </c>
      <c r="E16" s="94" t="s">
        <v>47</v>
      </c>
      <c r="F16" s="94">
        <v>36</v>
      </c>
      <c r="G16" s="148">
        <v>27500</v>
      </c>
      <c r="H16" s="148" t="s">
        <v>47</v>
      </c>
      <c r="I16" s="148">
        <v>990</v>
      </c>
    </row>
    <row r="17" spans="1:9" ht="12.75">
      <c r="A17" s="89" t="s">
        <v>107</v>
      </c>
      <c r="B17" s="148">
        <v>32</v>
      </c>
      <c r="C17" s="94" t="s">
        <v>47</v>
      </c>
      <c r="D17" s="94" t="s">
        <v>47</v>
      </c>
      <c r="E17" s="94" t="s">
        <v>47</v>
      </c>
      <c r="F17" s="94">
        <v>32</v>
      </c>
      <c r="G17" s="148">
        <v>27000</v>
      </c>
      <c r="H17" s="94" t="s">
        <v>47</v>
      </c>
      <c r="I17" s="148">
        <v>864</v>
      </c>
    </row>
    <row r="18" spans="1:9" ht="12.75">
      <c r="A18" s="89" t="s">
        <v>108</v>
      </c>
      <c r="B18" s="148">
        <v>75</v>
      </c>
      <c r="C18" s="94" t="s">
        <v>47</v>
      </c>
      <c r="D18" s="94" t="s">
        <v>47</v>
      </c>
      <c r="E18" s="94" t="s">
        <v>47</v>
      </c>
      <c r="F18" s="94">
        <v>75</v>
      </c>
      <c r="G18" s="148">
        <v>27500</v>
      </c>
      <c r="H18" s="94" t="s">
        <v>47</v>
      </c>
      <c r="I18" s="148">
        <v>2063</v>
      </c>
    </row>
    <row r="19" spans="1:9" ht="12.75">
      <c r="A19" s="101" t="s">
        <v>192</v>
      </c>
      <c r="B19" s="97">
        <v>143</v>
      </c>
      <c r="C19" s="97" t="s">
        <v>47</v>
      </c>
      <c r="D19" s="97" t="s">
        <v>47</v>
      </c>
      <c r="E19" s="97" t="s">
        <v>47</v>
      </c>
      <c r="F19" s="97">
        <v>143</v>
      </c>
      <c r="G19" s="149">
        <v>27388</v>
      </c>
      <c r="H19" s="149" t="s">
        <v>47</v>
      </c>
      <c r="I19" s="97">
        <v>3917</v>
      </c>
    </row>
    <row r="20" spans="1:9" ht="12.75">
      <c r="A20" s="101"/>
      <c r="B20" s="97"/>
      <c r="C20" s="97"/>
      <c r="D20" s="97"/>
      <c r="E20" s="97"/>
      <c r="F20" s="97"/>
      <c r="G20" s="149"/>
      <c r="H20" s="149"/>
      <c r="I20" s="97"/>
    </row>
    <row r="21" spans="1:9" s="98" customFormat="1" ht="12.75">
      <c r="A21" s="101" t="s">
        <v>110</v>
      </c>
      <c r="B21" s="149">
        <v>2</v>
      </c>
      <c r="C21" s="149">
        <v>36</v>
      </c>
      <c r="D21" s="149" t="s">
        <v>47</v>
      </c>
      <c r="E21" s="97" t="s">
        <v>47</v>
      </c>
      <c r="F21" s="97">
        <v>38</v>
      </c>
      <c r="G21" s="149">
        <v>28000</v>
      </c>
      <c r="H21" s="149">
        <v>75000</v>
      </c>
      <c r="I21" s="149">
        <v>2756</v>
      </c>
    </row>
    <row r="22" spans="1:9" ht="12.75">
      <c r="A22" s="89"/>
      <c r="B22" s="94"/>
      <c r="C22" s="94"/>
      <c r="D22" s="94"/>
      <c r="E22" s="94"/>
      <c r="F22" s="94"/>
      <c r="G22" s="148"/>
      <c r="H22" s="148"/>
      <c r="I22" s="94"/>
    </row>
    <row r="23" spans="1:9" ht="12.75">
      <c r="A23" s="89" t="s">
        <v>111</v>
      </c>
      <c r="B23" s="94">
        <v>7</v>
      </c>
      <c r="C23" s="94">
        <v>521</v>
      </c>
      <c r="D23" s="94" t="s">
        <v>47</v>
      </c>
      <c r="E23" s="94" t="s">
        <v>47</v>
      </c>
      <c r="F23" s="94">
        <v>528</v>
      </c>
      <c r="G23" s="148" t="s">
        <v>47</v>
      </c>
      <c r="H23" s="148">
        <v>43000</v>
      </c>
      <c r="I23" s="94">
        <v>22403</v>
      </c>
    </row>
    <row r="24" spans="1:9" ht="12.75">
      <c r="A24" s="101" t="s">
        <v>193</v>
      </c>
      <c r="B24" s="97">
        <v>7</v>
      </c>
      <c r="C24" s="97">
        <v>521</v>
      </c>
      <c r="D24" s="97" t="s">
        <v>47</v>
      </c>
      <c r="E24" s="97" t="s">
        <v>47</v>
      </c>
      <c r="F24" s="97">
        <v>528</v>
      </c>
      <c r="G24" s="149" t="s">
        <v>47</v>
      </c>
      <c r="H24" s="149">
        <v>43000</v>
      </c>
      <c r="I24" s="97">
        <v>22403</v>
      </c>
    </row>
    <row r="25" spans="1:9" ht="12.75">
      <c r="A25" s="89"/>
      <c r="B25" s="94"/>
      <c r="C25" s="94"/>
      <c r="D25" s="94"/>
      <c r="E25" s="94"/>
      <c r="F25" s="94"/>
      <c r="G25" s="148"/>
      <c r="H25" s="148"/>
      <c r="I25" s="94"/>
    </row>
    <row r="26" spans="1:9" ht="12.75">
      <c r="A26" s="89" t="s">
        <v>115</v>
      </c>
      <c r="B26" s="150">
        <v>2498</v>
      </c>
      <c r="C26" s="150">
        <v>33</v>
      </c>
      <c r="D26" s="150">
        <v>157</v>
      </c>
      <c r="E26" s="94" t="s">
        <v>47</v>
      </c>
      <c r="F26" s="94">
        <v>2688</v>
      </c>
      <c r="G26" s="150">
        <v>18132</v>
      </c>
      <c r="H26" s="150">
        <v>46600</v>
      </c>
      <c r="I26" s="150">
        <v>46832</v>
      </c>
    </row>
    <row r="27" spans="1:9" ht="12.75">
      <c r="A27" s="89" t="s">
        <v>116</v>
      </c>
      <c r="B27" s="150">
        <v>4500</v>
      </c>
      <c r="C27" s="150">
        <v>609</v>
      </c>
      <c r="D27" s="94" t="s">
        <v>47</v>
      </c>
      <c r="E27" s="94" t="s">
        <v>47</v>
      </c>
      <c r="F27" s="94">
        <v>5109</v>
      </c>
      <c r="G27" s="150">
        <v>21746</v>
      </c>
      <c r="H27" s="150">
        <v>70000</v>
      </c>
      <c r="I27" s="148">
        <v>140488</v>
      </c>
    </row>
    <row r="28" spans="1:9" ht="12.75">
      <c r="A28" s="89" t="s">
        <v>117</v>
      </c>
      <c r="B28" s="150">
        <v>4</v>
      </c>
      <c r="C28" s="150">
        <v>246</v>
      </c>
      <c r="D28" s="94" t="s">
        <v>47</v>
      </c>
      <c r="E28" s="94" t="s">
        <v>47</v>
      </c>
      <c r="F28" s="94">
        <v>250</v>
      </c>
      <c r="G28" s="150">
        <v>10000</v>
      </c>
      <c r="H28" s="150">
        <v>20000</v>
      </c>
      <c r="I28" s="148">
        <v>4960</v>
      </c>
    </row>
    <row r="29" spans="1:9" ht="12.75">
      <c r="A29" s="101" t="s">
        <v>119</v>
      </c>
      <c r="B29" s="97">
        <v>7002</v>
      </c>
      <c r="C29" s="97">
        <v>888</v>
      </c>
      <c r="D29" s="97">
        <v>157</v>
      </c>
      <c r="E29" s="97" t="s">
        <v>47</v>
      </c>
      <c r="F29" s="97">
        <v>8047</v>
      </c>
      <c r="G29" s="149">
        <v>20450</v>
      </c>
      <c r="H29" s="149">
        <v>55279</v>
      </c>
      <c r="I29" s="97">
        <v>192280</v>
      </c>
    </row>
    <row r="30" spans="1:9" ht="12.75">
      <c r="A30" s="101"/>
      <c r="B30" s="97"/>
      <c r="C30" s="97"/>
      <c r="D30" s="97"/>
      <c r="E30" s="97"/>
      <c r="F30" s="97"/>
      <c r="G30" s="149"/>
      <c r="H30" s="149"/>
      <c r="I30" s="97"/>
    </row>
    <row r="31" spans="1:9" s="98" customFormat="1" ht="12.75">
      <c r="A31" s="101" t="s">
        <v>120</v>
      </c>
      <c r="B31" s="149">
        <v>3000</v>
      </c>
      <c r="C31" s="149" t="s">
        <v>47</v>
      </c>
      <c r="D31" s="97" t="s">
        <v>47</v>
      </c>
      <c r="E31" s="97" t="s">
        <v>47</v>
      </c>
      <c r="F31" s="97">
        <v>3000</v>
      </c>
      <c r="G31" s="149">
        <v>35000</v>
      </c>
      <c r="H31" s="97" t="s">
        <v>47</v>
      </c>
      <c r="I31" s="149">
        <v>105000</v>
      </c>
    </row>
    <row r="32" spans="1:9" ht="12.75">
      <c r="A32" s="89"/>
      <c r="B32" s="94"/>
      <c r="C32" s="94"/>
      <c r="D32" s="94"/>
      <c r="E32" s="94"/>
      <c r="F32" s="94"/>
      <c r="G32" s="148"/>
      <c r="H32" s="148"/>
      <c r="I32" s="94"/>
    </row>
    <row r="33" spans="1:9" ht="12.75">
      <c r="A33" s="89" t="s">
        <v>128</v>
      </c>
      <c r="B33" s="148">
        <v>7</v>
      </c>
      <c r="C33" s="148" t="s">
        <v>47</v>
      </c>
      <c r="D33" s="148" t="s">
        <v>47</v>
      </c>
      <c r="E33" s="94" t="s">
        <v>47</v>
      </c>
      <c r="F33" s="94">
        <v>7</v>
      </c>
      <c r="G33" s="148">
        <v>25000</v>
      </c>
      <c r="H33" s="148" t="s">
        <v>47</v>
      </c>
      <c r="I33" s="148">
        <v>175</v>
      </c>
    </row>
    <row r="34" spans="1:9" ht="12.75">
      <c r="A34" s="89" t="s">
        <v>129</v>
      </c>
      <c r="B34" s="148">
        <v>1</v>
      </c>
      <c r="C34" s="148" t="s">
        <v>47</v>
      </c>
      <c r="D34" s="148" t="s">
        <v>47</v>
      </c>
      <c r="E34" s="94" t="s">
        <v>47</v>
      </c>
      <c r="F34" s="94">
        <v>1</v>
      </c>
      <c r="G34" s="148">
        <v>20000</v>
      </c>
      <c r="H34" s="148" t="s">
        <v>47</v>
      </c>
      <c r="I34" s="148">
        <v>20</v>
      </c>
    </row>
    <row r="35" spans="1:9" ht="12.75">
      <c r="A35" s="101" t="s">
        <v>194</v>
      </c>
      <c r="B35" s="97">
        <v>8</v>
      </c>
      <c r="C35" s="97" t="s">
        <v>47</v>
      </c>
      <c r="D35" s="97" t="s">
        <v>47</v>
      </c>
      <c r="E35" s="97" t="s">
        <v>47</v>
      </c>
      <c r="F35" s="97">
        <v>8</v>
      </c>
      <c r="G35" s="149">
        <v>24375</v>
      </c>
      <c r="H35" s="149" t="s">
        <v>47</v>
      </c>
      <c r="I35" s="97">
        <v>195</v>
      </c>
    </row>
    <row r="36" spans="1:9" ht="12.75">
      <c r="A36" s="101"/>
      <c r="B36" s="97"/>
      <c r="C36" s="97"/>
      <c r="D36" s="97"/>
      <c r="E36" s="97"/>
      <c r="F36" s="97"/>
      <c r="G36" s="149"/>
      <c r="H36" s="149"/>
      <c r="I36" s="97"/>
    </row>
    <row r="37" spans="1:9" s="98" customFormat="1" ht="12.75">
      <c r="A37" s="101" t="s">
        <v>130</v>
      </c>
      <c r="B37" s="149">
        <v>1</v>
      </c>
      <c r="C37" s="149" t="s">
        <v>47</v>
      </c>
      <c r="D37" s="97" t="s">
        <v>47</v>
      </c>
      <c r="E37" s="97" t="s">
        <v>47</v>
      </c>
      <c r="F37" s="97">
        <v>1</v>
      </c>
      <c r="G37" s="149">
        <v>17000</v>
      </c>
      <c r="H37" s="149" t="s">
        <v>47</v>
      </c>
      <c r="I37" s="149">
        <v>17</v>
      </c>
    </row>
    <row r="38" spans="1:9" ht="12.75">
      <c r="A38" s="89"/>
      <c r="B38" s="94"/>
      <c r="C38" s="94"/>
      <c r="D38" s="94"/>
      <c r="E38" s="94"/>
      <c r="F38" s="94"/>
      <c r="G38" s="148"/>
      <c r="H38" s="148"/>
      <c r="I38" s="94"/>
    </row>
    <row r="39" spans="1:9" ht="12.75" customHeight="1">
      <c r="A39" s="89" t="s">
        <v>135</v>
      </c>
      <c r="B39" s="94" t="s">
        <v>47</v>
      </c>
      <c r="C39" s="94">
        <v>61</v>
      </c>
      <c r="D39" s="94" t="s">
        <v>47</v>
      </c>
      <c r="E39" s="94" t="s">
        <v>47</v>
      </c>
      <c r="F39" s="94">
        <v>61</v>
      </c>
      <c r="G39" s="148" t="s">
        <v>47</v>
      </c>
      <c r="H39" s="148">
        <v>42000</v>
      </c>
      <c r="I39" s="94">
        <v>2562</v>
      </c>
    </row>
    <row r="40" spans="1:9" ht="12.75">
      <c r="A40" s="101" t="s">
        <v>136</v>
      </c>
      <c r="B40" s="97" t="s">
        <v>47</v>
      </c>
      <c r="C40" s="97">
        <v>61</v>
      </c>
      <c r="D40" s="97" t="s">
        <v>47</v>
      </c>
      <c r="E40" s="97" t="s">
        <v>47</v>
      </c>
      <c r="F40" s="97">
        <v>61</v>
      </c>
      <c r="G40" s="149" t="s">
        <v>47</v>
      </c>
      <c r="H40" s="149">
        <v>42000</v>
      </c>
      <c r="I40" s="97">
        <v>2562</v>
      </c>
    </row>
    <row r="41" spans="1:9" ht="12.75">
      <c r="A41" s="89"/>
      <c r="B41" s="94"/>
      <c r="C41" s="94"/>
      <c r="D41" s="94"/>
      <c r="E41" s="94"/>
      <c r="F41" s="94"/>
      <c r="G41" s="148"/>
      <c r="H41" s="148"/>
      <c r="I41" s="94"/>
    </row>
    <row r="42" spans="1:9" ht="12.75">
      <c r="A42" s="89" t="s">
        <v>138</v>
      </c>
      <c r="B42" s="150">
        <v>9</v>
      </c>
      <c r="C42" s="150">
        <v>27</v>
      </c>
      <c r="D42" s="94" t="s">
        <v>47</v>
      </c>
      <c r="E42" s="94" t="s">
        <v>47</v>
      </c>
      <c r="F42" s="94">
        <v>36</v>
      </c>
      <c r="G42" s="150">
        <v>6000</v>
      </c>
      <c r="H42" s="150">
        <v>27000</v>
      </c>
      <c r="I42" s="148">
        <v>783</v>
      </c>
    </row>
    <row r="43" spans="1:9" ht="12.75">
      <c r="A43" s="101" t="s">
        <v>140</v>
      </c>
      <c r="B43" s="97">
        <v>9</v>
      </c>
      <c r="C43" s="97">
        <v>27</v>
      </c>
      <c r="D43" s="97" t="s">
        <v>47</v>
      </c>
      <c r="E43" s="97" t="s">
        <v>47</v>
      </c>
      <c r="F43" s="97">
        <v>36</v>
      </c>
      <c r="G43" s="149">
        <v>6000</v>
      </c>
      <c r="H43" s="149">
        <v>27000</v>
      </c>
      <c r="I43" s="97">
        <v>783</v>
      </c>
    </row>
    <row r="44" spans="1:9" ht="12.75">
      <c r="A44" s="101"/>
      <c r="B44" s="97"/>
      <c r="C44" s="97"/>
      <c r="D44" s="97"/>
      <c r="E44" s="97"/>
      <c r="F44" s="97"/>
      <c r="G44" s="149"/>
      <c r="H44" s="149"/>
      <c r="I44" s="97"/>
    </row>
    <row r="45" spans="1:9" ht="12.75">
      <c r="A45" s="89" t="s">
        <v>142</v>
      </c>
      <c r="B45" s="94" t="s">
        <v>47</v>
      </c>
      <c r="C45" s="148">
        <v>350</v>
      </c>
      <c r="D45" s="94" t="s">
        <v>47</v>
      </c>
      <c r="E45" s="99">
        <v>10</v>
      </c>
      <c r="F45" s="94">
        <v>360</v>
      </c>
      <c r="G45" s="94" t="s">
        <v>47</v>
      </c>
      <c r="H45" s="148">
        <v>55000</v>
      </c>
      <c r="I45" s="148">
        <v>19250</v>
      </c>
    </row>
    <row r="46" spans="1:9" ht="12.75">
      <c r="A46" s="89" t="s">
        <v>143</v>
      </c>
      <c r="B46" s="94" t="s">
        <v>47</v>
      </c>
      <c r="C46" s="148">
        <v>50</v>
      </c>
      <c r="D46" s="94" t="s">
        <v>47</v>
      </c>
      <c r="E46" s="94" t="s">
        <v>47</v>
      </c>
      <c r="F46" s="94">
        <v>50</v>
      </c>
      <c r="G46" s="94" t="s">
        <v>47</v>
      </c>
      <c r="H46" s="148">
        <v>45000</v>
      </c>
      <c r="I46" s="148">
        <v>2250</v>
      </c>
    </row>
    <row r="47" spans="1:9" ht="12.75">
      <c r="A47" s="101" t="s">
        <v>144</v>
      </c>
      <c r="B47" s="97" t="s">
        <v>47</v>
      </c>
      <c r="C47" s="97">
        <v>400</v>
      </c>
      <c r="D47" s="97" t="s">
        <v>47</v>
      </c>
      <c r="E47" s="100">
        <v>10</v>
      </c>
      <c r="F47" s="97">
        <v>410</v>
      </c>
      <c r="G47" s="97" t="s">
        <v>47</v>
      </c>
      <c r="H47" s="149">
        <v>53750</v>
      </c>
      <c r="I47" s="97">
        <v>21500</v>
      </c>
    </row>
    <row r="48" spans="1:9" ht="12.75">
      <c r="A48" s="152"/>
      <c r="B48" s="94"/>
      <c r="C48" s="94"/>
      <c r="D48" s="94"/>
      <c r="E48" s="94"/>
      <c r="F48" s="94"/>
      <c r="G48" s="148"/>
      <c r="H48" s="148"/>
      <c r="I48" s="94"/>
    </row>
    <row r="49" spans="1:9" ht="12.75">
      <c r="A49" s="89" t="s">
        <v>146</v>
      </c>
      <c r="B49" s="94" t="s">
        <v>47</v>
      </c>
      <c r="C49" s="94" t="s">
        <v>47</v>
      </c>
      <c r="D49" s="99">
        <v>12</v>
      </c>
      <c r="E49" s="99">
        <v>8</v>
      </c>
      <c r="F49" s="94">
        <v>20</v>
      </c>
      <c r="G49" s="94" t="s">
        <v>47</v>
      </c>
      <c r="H49" s="148" t="s">
        <v>47</v>
      </c>
      <c r="I49" s="94" t="s">
        <v>47</v>
      </c>
    </row>
    <row r="50" spans="1:9" ht="12.75">
      <c r="A50" s="89" t="s">
        <v>147</v>
      </c>
      <c r="B50" s="148">
        <v>13</v>
      </c>
      <c r="C50" s="148">
        <v>10</v>
      </c>
      <c r="D50" s="94" t="s">
        <v>47</v>
      </c>
      <c r="E50" s="94" t="s">
        <v>47</v>
      </c>
      <c r="F50" s="94">
        <v>23</v>
      </c>
      <c r="G50" s="148">
        <v>10000</v>
      </c>
      <c r="H50" s="148">
        <v>45000</v>
      </c>
      <c r="I50" s="148">
        <v>580</v>
      </c>
    </row>
    <row r="51" spans="1:9" ht="12.75">
      <c r="A51" s="89" t="s">
        <v>148</v>
      </c>
      <c r="B51" s="94" t="s">
        <v>47</v>
      </c>
      <c r="C51" s="94">
        <v>15</v>
      </c>
      <c r="D51" s="94" t="s">
        <v>47</v>
      </c>
      <c r="E51" s="94" t="s">
        <v>47</v>
      </c>
      <c r="F51" s="94">
        <v>15</v>
      </c>
      <c r="G51" s="94" t="s">
        <v>47</v>
      </c>
      <c r="H51" s="148">
        <v>57500</v>
      </c>
      <c r="I51" s="94">
        <v>863</v>
      </c>
    </row>
    <row r="52" spans="1:9" ht="12.75">
      <c r="A52" s="89" t="s">
        <v>152</v>
      </c>
      <c r="B52" s="148">
        <v>78</v>
      </c>
      <c r="C52" s="148" t="s">
        <v>47</v>
      </c>
      <c r="D52" s="94" t="s">
        <v>47</v>
      </c>
      <c r="E52" s="94" t="s">
        <v>47</v>
      </c>
      <c r="F52" s="94">
        <v>78</v>
      </c>
      <c r="G52" s="148">
        <v>12250</v>
      </c>
      <c r="H52" s="148" t="s">
        <v>47</v>
      </c>
      <c r="I52" s="148">
        <v>956</v>
      </c>
    </row>
    <row r="53" spans="1:9" ht="12.75">
      <c r="A53" s="101" t="s">
        <v>195</v>
      </c>
      <c r="B53" s="97">
        <v>91</v>
      </c>
      <c r="C53" s="97">
        <v>25</v>
      </c>
      <c r="D53" s="100">
        <v>12</v>
      </c>
      <c r="E53" s="100">
        <v>8</v>
      </c>
      <c r="F53" s="97">
        <v>136</v>
      </c>
      <c r="G53" s="149">
        <v>11929</v>
      </c>
      <c r="H53" s="149">
        <v>52500</v>
      </c>
      <c r="I53" s="97">
        <v>2399</v>
      </c>
    </row>
    <row r="54" spans="1:9" ht="12.75">
      <c r="A54" s="89"/>
      <c r="B54" s="94"/>
      <c r="C54" s="94"/>
      <c r="D54" s="94"/>
      <c r="E54" s="94"/>
      <c r="F54" s="94"/>
      <c r="G54" s="148"/>
      <c r="H54" s="148"/>
      <c r="I54" s="94"/>
    </row>
    <row r="55" spans="1:10" s="98" customFormat="1" ht="13.5" thickBot="1">
      <c r="A55" s="102" t="s">
        <v>156</v>
      </c>
      <c r="B55" s="103">
        <v>28484</v>
      </c>
      <c r="C55" s="103">
        <v>5964</v>
      </c>
      <c r="D55" s="103">
        <v>169</v>
      </c>
      <c r="E55" s="103">
        <v>18</v>
      </c>
      <c r="F55" s="103">
        <v>34635</v>
      </c>
      <c r="G55" s="153">
        <v>28846</v>
      </c>
      <c r="H55" s="153">
        <v>37639</v>
      </c>
      <c r="I55" s="103">
        <v>1046126</v>
      </c>
      <c r="J55" s="101"/>
    </row>
    <row r="57" ht="12.75">
      <c r="C57" s="95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73">
    <pageSetUpPr fitToPage="1"/>
  </sheetPr>
  <dimension ref="A1:J5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86" customWidth="1"/>
    <col min="2" max="9" width="12.7109375" style="86" customWidth="1"/>
    <col min="10" max="16384" width="11.421875" style="86" customWidth="1"/>
  </cols>
  <sheetData>
    <row r="1" spans="1:9" s="83" customFormat="1" ht="18">
      <c r="A1" s="203" t="s">
        <v>0</v>
      </c>
      <c r="B1" s="203"/>
      <c r="C1" s="203"/>
      <c r="D1" s="203"/>
      <c r="E1" s="203"/>
      <c r="F1" s="203"/>
      <c r="G1" s="205"/>
      <c r="H1" s="205"/>
      <c r="I1" s="205"/>
    </row>
    <row r="3" spans="1:9" s="84" customFormat="1" ht="15">
      <c r="A3" s="207" t="s">
        <v>168</v>
      </c>
      <c r="B3" s="207"/>
      <c r="C3" s="207"/>
      <c r="D3" s="207"/>
      <c r="E3" s="207"/>
      <c r="F3" s="207"/>
      <c r="G3" s="207"/>
      <c r="H3" s="207"/>
      <c r="I3" s="207"/>
    </row>
    <row r="4" spans="1:9" s="84" customFormat="1" ht="15">
      <c r="A4" s="144"/>
      <c r="B4" s="145"/>
      <c r="C4" s="145"/>
      <c r="D4" s="145"/>
      <c r="E4" s="145"/>
      <c r="F4" s="145"/>
      <c r="G4" s="145"/>
      <c r="H4" s="146"/>
      <c r="I4" s="146"/>
    </row>
    <row r="5" spans="1:9" ht="12.75">
      <c r="A5" s="161" t="s">
        <v>90</v>
      </c>
      <c r="B5" s="196" t="s">
        <v>158</v>
      </c>
      <c r="C5" s="198"/>
      <c r="D5" s="198"/>
      <c r="E5" s="198"/>
      <c r="F5" s="197"/>
      <c r="G5" s="196" t="s">
        <v>159</v>
      </c>
      <c r="H5" s="198"/>
      <c r="I5" s="198"/>
    </row>
    <row r="6" spans="1:9" ht="12.75">
      <c r="A6" s="87" t="s">
        <v>92</v>
      </c>
      <c r="B6" s="201" t="s">
        <v>41</v>
      </c>
      <c r="C6" s="202"/>
      <c r="D6" s="201" t="s">
        <v>42</v>
      </c>
      <c r="E6" s="189"/>
      <c r="F6" s="187" t="s">
        <v>45</v>
      </c>
      <c r="G6" s="196" t="s">
        <v>160</v>
      </c>
      <c r="H6" s="197"/>
      <c r="I6" s="91" t="s">
        <v>161</v>
      </c>
    </row>
    <row r="7" spans="1:9" ht="13.5" thickBot="1">
      <c r="A7" s="134"/>
      <c r="B7" s="135" t="s">
        <v>43</v>
      </c>
      <c r="C7" s="135" t="s">
        <v>44</v>
      </c>
      <c r="D7" s="135" t="s">
        <v>43</v>
      </c>
      <c r="E7" s="135" t="s">
        <v>44</v>
      </c>
      <c r="F7" s="188"/>
      <c r="G7" s="135" t="s">
        <v>43</v>
      </c>
      <c r="H7" s="147" t="s">
        <v>44</v>
      </c>
      <c r="I7" s="135" t="s">
        <v>162</v>
      </c>
    </row>
    <row r="8" spans="1:9" ht="12.75">
      <c r="A8" s="89" t="s">
        <v>102</v>
      </c>
      <c r="B8" s="148">
        <v>1345</v>
      </c>
      <c r="C8" s="148">
        <v>8</v>
      </c>
      <c r="D8" s="94" t="s">
        <v>47</v>
      </c>
      <c r="E8" s="94" t="s">
        <v>47</v>
      </c>
      <c r="F8" s="94">
        <v>1353</v>
      </c>
      <c r="G8" s="148">
        <v>20000</v>
      </c>
      <c r="H8" s="148">
        <v>23000</v>
      </c>
      <c r="I8" s="148">
        <v>27084</v>
      </c>
    </row>
    <row r="9" spans="1:9" ht="12.75">
      <c r="A9" s="101" t="s">
        <v>103</v>
      </c>
      <c r="B9" s="97">
        <v>1345</v>
      </c>
      <c r="C9" s="97">
        <v>8</v>
      </c>
      <c r="D9" s="97" t="s">
        <v>47</v>
      </c>
      <c r="E9" s="97" t="s">
        <v>47</v>
      </c>
      <c r="F9" s="97">
        <v>1353</v>
      </c>
      <c r="G9" s="149">
        <v>20000</v>
      </c>
      <c r="H9" s="149">
        <v>23000</v>
      </c>
      <c r="I9" s="97">
        <v>27084</v>
      </c>
    </row>
    <row r="10" spans="1:9" ht="12.75">
      <c r="A10" s="101"/>
      <c r="B10" s="97"/>
      <c r="C10" s="97"/>
      <c r="D10" s="97"/>
      <c r="E10" s="97"/>
      <c r="F10" s="97"/>
      <c r="G10" s="149"/>
      <c r="H10" s="149"/>
      <c r="I10" s="97"/>
    </row>
    <row r="11" spans="1:9" s="98" customFormat="1" ht="12.75">
      <c r="A11" s="101" t="s">
        <v>109</v>
      </c>
      <c r="B11" s="149">
        <v>906</v>
      </c>
      <c r="C11" s="149">
        <v>76</v>
      </c>
      <c r="D11" s="97" t="s">
        <v>47</v>
      </c>
      <c r="E11" s="97" t="s">
        <v>47</v>
      </c>
      <c r="F11" s="97">
        <v>982</v>
      </c>
      <c r="G11" s="149">
        <v>41275</v>
      </c>
      <c r="H11" s="149">
        <v>45890</v>
      </c>
      <c r="I11" s="149">
        <v>40883</v>
      </c>
    </row>
    <row r="12" spans="1:9" ht="12.75">
      <c r="A12" s="101"/>
      <c r="B12" s="97"/>
      <c r="C12" s="97"/>
      <c r="D12" s="97"/>
      <c r="E12" s="97"/>
      <c r="F12" s="97"/>
      <c r="G12" s="149"/>
      <c r="H12" s="149"/>
      <c r="I12" s="97"/>
    </row>
    <row r="13" spans="1:9" ht="12.75">
      <c r="A13" s="89" t="s">
        <v>111</v>
      </c>
      <c r="B13" s="94" t="s">
        <v>47</v>
      </c>
      <c r="C13" s="94" t="s">
        <v>47</v>
      </c>
      <c r="D13" s="94">
        <v>59</v>
      </c>
      <c r="E13" s="94">
        <v>7</v>
      </c>
      <c r="F13" s="94">
        <v>66</v>
      </c>
      <c r="G13" s="148" t="s">
        <v>47</v>
      </c>
      <c r="H13" s="148" t="s">
        <v>47</v>
      </c>
      <c r="I13" s="94" t="s">
        <v>47</v>
      </c>
    </row>
    <row r="14" spans="1:9" ht="12.75">
      <c r="A14" s="101" t="s">
        <v>193</v>
      </c>
      <c r="B14" s="97" t="s">
        <v>47</v>
      </c>
      <c r="C14" s="97" t="s">
        <v>47</v>
      </c>
      <c r="D14" s="97">
        <v>59</v>
      </c>
      <c r="E14" s="97">
        <v>7</v>
      </c>
      <c r="F14" s="97">
        <v>66</v>
      </c>
      <c r="G14" s="149" t="s">
        <v>47</v>
      </c>
      <c r="H14" s="149" t="s">
        <v>47</v>
      </c>
      <c r="I14" s="97" t="s">
        <v>47</v>
      </c>
    </row>
    <row r="15" spans="1:9" ht="12.75">
      <c r="A15" s="89"/>
      <c r="B15" s="94"/>
      <c r="C15" s="94"/>
      <c r="D15" s="94"/>
      <c r="E15" s="94"/>
      <c r="F15" s="94"/>
      <c r="G15" s="148"/>
      <c r="H15" s="148"/>
      <c r="I15" s="94"/>
    </row>
    <row r="16" spans="1:9" ht="12.75">
      <c r="A16" s="89" t="s">
        <v>115</v>
      </c>
      <c r="B16" s="150">
        <v>184</v>
      </c>
      <c r="C16" s="150">
        <v>23</v>
      </c>
      <c r="D16" s="150">
        <v>70</v>
      </c>
      <c r="E16" s="94" t="s">
        <v>47</v>
      </c>
      <c r="F16" s="94">
        <v>277</v>
      </c>
      <c r="G16" s="150">
        <v>16157</v>
      </c>
      <c r="H16" s="150">
        <v>43800</v>
      </c>
      <c r="I16" s="150">
        <v>3980</v>
      </c>
    </row>
    <row r="17" spans="1:9" ht="12.75">
      <c r="A17" s="89" t="s">
        <v>116</v>
      </c>
      <c r="B17" s="150">
        <v>236</v>
      </c>
      <c r="C17" s="150">
        <v>34</v>
      </c>
      <c r="D17" s="94" t="s">
        <v>47</v>
      </c>
      <c r="E17" s="94" t="s">
        <v>47</v>
      </c>
      <c r="F17" s="94">
        <v>270</v>
      </c>
      <c r="G17" s="150">
        <v>20657</v>
      </c>
      <c r="H17" s="150">
        <v>50000</v>
      </c>
      <c r="I17" s="148">
        <v>6575</v>
      </c>
    </row>
    <row r="18" spans="1:9" ht="12.75">
      <c r="A18" s="89" t="s">
        <v>117</v>
      </c>
      <c r="B18" s="150">
        <v>49</v>
      </c>
      <c r="C18" s="150">
        <v>1980</v>
      </c>
      <c r="D18" s="99">
        <v>559</v>
      </c>
      <c r="E18" s="99">
        <v>149</v>
      </c>
      <c r="F18" s="94">
        <v>2737</v>
      </c>
      <c r="G18" s="150">
        <v>18806</v>
      </c>
      <c r="H18" s="150">
        <v>26605</v>
      </c>
      <c r="I18" s="148">
        <v>53599</v>
      </c>
    </row>
    <row r="19" spans="1:9" ht="12.75">
      <c r="A19" s="101" t="s">
        <v>119</v>
      </c>
      <c r="B19" s="97">
        <v>469</v>
      </c>
      <c r="C19" s="97">
        <v>2037</v>
      </c>
      <c r="D19" s="97">
        <v>629</v>
      </c>
      <c r="E19" s="100">
        <v>149</v>
      </c>
      <c r="F19" s="97">
        <v>3284</v>
      </c>
      <c r="G19" s="149">
        <v>18698</v>
      </c>
      <c r="H19" s="149">
        <v>27190</v>
      </c>
      <c r="I19" s="97">
        <v>64154</v>
      </c>
    </row>
    <row r="20" spans="1:9" ht="12.75">
      <c r="A20" s="101"/>
      <c r="B20" s="97"/>
      <c r="C20" s="97"/>
      <c r="D20" s="97"/>
      <c r="E20" s="97"/>
      <c r="F20" s="97"/>
      <c r="G20" s="149"/>
      <c r="H20" s="149"/>
      <c r="I20" s="97"/>
    </row>
    <row r="21" spans="1:9" s="98" customFormat="1" ht="12.75">
      <c r="A21" s="101" t="s">
        <v>120</v>
      </c>
      <c r="B21" s="149">
        <v>806</v>
      </c>
      <c r="C21" s="149" t="s">
        <v>47</v>
      </c>
      <c r="D21" s="97" t="s">
        <v>47</v>
      </c>
      <c r="E21" s="97" t="s">
        <v>47</v>
      </c>
      <c r="F21" s="97">
        <v>806</v>
      </c>
      <c r="G21" s="149" t="s">
        <v>47</v>
      </c>
      <c r="H21" s="149" t="s">
        <v>47</v>
      </c>
      <c r="I21" s="149" t="s">
        <v>47</v>
      </c>
    </row>
    <row r="22" spans="1:9" ht="12.75">
      <c r="A22" s="89"/>
      <c r="B22" s="94"/>
      <c r="C22" s="94"/>
      <c r="D22" s="94"/>
      <c r="E22" s="94"/>
      <c r="F22" s="94"/>
      <c r="G22" s="148"/>
      <c r="H22" s="148"/>
      <c r="I22" s="94"/>
    </row>
    <row r="23" spans="1:9" ht="12.75">
      <c r="A23" s="89" t="s">
        <v>123</v>
      </c>
      <c r="B23" s="148">
        <v>539</v>
      </c>
      <c r="C23" s="148">
        <v>91</v>
      </c>
      <c r="D23" s="94" t="s">
        <v>47</v>
      </c>
      <c r="E23" s="94" t="s">
        <v>47</v>
      </c>
      <c r="F23" s="94">
        <v>630</v>
      </c>
      <c r="G23" s="148">
        <v>9000</v>
      </c>
      <c r="H23" s="148">
        <v>20000</v>
      </c>
      <c r="I23" s="148">
        <v>6671</v>
      </c>
    </row>
    <row r="24" spans="1:9" ht="12.75">
      <c r="A24" s="89" t="s">
        <v>129</v>
      </c>
      <c r="B24" s="148" t="s">
        <v>47</v>
      </c>
      <c r="C24" s="148">
        <v>10</v>
      </c>
      <c r="D24" s="148">
        <v>74</v>
      </c>
      <c r="E24" s="94" t="s">
        <v>47</v>
      </c>
      <c r="F24" s="94">
        <v>84</v>
      </c>
      <c r="G24" s="148" t="s">
        <v>47</v>
      </c>
      <c r="H24" s="148">
        <v>20000</v>
      </c>
      <c r="I24" s="148">
        <v>200</v>
      </c>
    </row>
    <row r="25" spans="1:9" ht="12.75">
      <c r="A25" s="101" t="s">
        <v>194</v>
      </c>
      <c r="B25" s="97">
        <v>539</v>
      </c>
      <c r="C25" s="97">
        <v>101</v>
      </c>
      <c r="D25" s="97">
        <v>74</v>
      </c>
      <c r="E25" s="97" t="s">
        <v>47</v>
      </c>
      <c r="F25" s="97">
        <v>714</v>
      </c>
      <c r="G25" s="149">
        <v>9000</v>
      </c>
      <c r="H25" s="149">
        <v>20000</v>
      </c>
      <c r="I25" s="97">
        <v>6871</v>
      </c>
    </row>
    <row r="26" spans="1:9" ht="12.75">
      <c r="A26" s="101"/>
      <c r="B26" s="97"/>
      <c r="C26" s="97"/>
      <c r="D26" s="97"/>
      <c r="E26" s="97"/>
      <c r="F26" s="97"/>
      <c r="G26" s="149"/>
      <c r="H26" s="149"/>
      <c r="I26" s="97"/>
    </row>
    <row r="27" spans="1:9" s="98" customFormat="1" ht="12.75">
      <c r="A27" s="101" t="s">
        <v>130</v>
      </c>
      <c r="B27" s="149">
        <v>8</v>
      </c>
      <c r="C27" s="149">
        <v>4</v>
      </c>
      <c r="D27" s="97" t="s">
        <v>47</v>
      </c>
      <c r="E27" s="97" t="s">
        <v>47</v>
      </c>
      <c r="F27" s="97">
        <v>12</v>
      </c>
      <c r="G27" s="149">
        <v>14000</v>
      </c>
      <c r="H27" s="149">
        <v>39000</v>
      </c>
      <c r="I27" s="149">
        <v>268</v>
      </c>
    </row>
    <row r="28" spans="1:9" ht="12.75">
      <c r="A28" s="89"/>
      <c r="B28" s="94"/>
      <c r="C28" s="94"/>
      <c r="D28" s="94"/>
      <c r="E28" s="94"/>
      <c r="F28" s="94"/>
      <c r="G28" s="148"/>
      <c r="H28" s="148"/>
      <c r="I28" s="94"/>
    </row>
    <row r="29" spans="1:9" ht="12.75" customHeight="1">
      <c r="A29" s="89" t="s">
        <v>135</v>
      </c>
      <c r="B29" s="94" t="s">
        <v>47</v>
      </c>
      <c r="C29" s="94">
        <v>43</v>
      </c>
      <c r="D29" s="94" t="s">
        <v>47</v>
      </c>
      <c r="E29" s="94" t="s">
        <v>47</v>
      </c>
      <c r="F29" s="94">
        <v>43</v>
      </c>
      <c r="G29" s="148" t="s">
        <v>47</v>
      </c>
      <c r="H29" s="148">
        <v>40000</v>
      </c>
      <c r="I29" s="94">
        <v>1720</v>
      </c>
    </row>
    <row r="30" spans="1:9" ht="12.75">
      <c r="A30" s="101" t="s">
        <v>136</v>
      </c>
      <c r="B30" s="97" t="s">
        <v>47</v>
      </c>
      <c r="C30" s="97">
        <v>43</v>
      </c>
      <c r="D30" s="97" t="s">
        <v>47</v>
      </c>
      <c r="E30" s="97" t="s">
        <v>47</v>
      </c>
      <c r="F30" s="97">
        <v>43</v>
      </c>
      <c r="G30" s="149" t="s">
        <v>47</v>
      </c>
      <c r="H30" s="149">
        <v>40000</v>
      </c>
      <c r="I30" s="97">
        <v>1720</v>
      </c>
    </row>
    <row r="31" spans="1:9" ht="12.75">
      <c r="A31" s="89"/>
      <c r="B31" s="94"/>
      <c r="C31" s="94"/>
      <c r="D31" s="94"/>
      <c r="E31" s="94"/>
      <c r="F31" s="94"/>
      <c r="G31" s="148"/>
      <c r="H31" s="148"/>
      <c r="I31" s="94"/>
    </row>
    <row r="32" spans="1:9" ht="12.75">
      <c r="A32" s="89" t="s">
        <v>137</v>
      </c>
      <c r="B32" s="94" t="s">
        <v>47</v>
      </c>
      <c r="C32" s="150">
        <v>15</v>
      </c>
      <c r="D32" s="94" t="s">
        <v>47</v>
      </c>
      <c r="E32" s="94" t="s">
        <v>47</v>
      </c>
      <c r="F32" s="94">
        <v>15</v>
      </c>
      <c r="G32" s="94" t="s">
        <v>47</v>
      </c>
      <c r="H32" s="150">
        <v>18000</v>
      </c>
      <c r="I32" s="148">
        <v>270</v>
      </c>
    </row>
    <row r="33" spans="1:9" ht="12.75">
      <c r="A33" s="89" t="s">
        <v>138</v>
      </c>
      <c r="B33" s="150">
        <v>15</v>
      </c>
      <c r="C33" s="150">
        <v>27</v>
      </c>
      <c r="D33" s="94" t="s">
        <v>47</v>
      </c>
      <c r="E33" s="94" t="s">
        <v>47</v>
      </c>
      <c r="F33" s="94">
        <v>42</v>
      </c>
      <c r="G33" s="150">
        <v>6000</v>
      </c>
      <c r="H33" s="150">
        <v>15600</v>
      </c>
      <c r="I33" s="148">
        <v>511</v>
      </c>
    </row>
    <row r="34" spans="1:9" ht="12.75">
      <c r="A34" s="89" t="s">
        <v>139</v>
      </c>
      <c r="B34" s="150">
        <v>500</v>
      </c>
      <c r="C34" s="150" t="s">
        <v>47</v>
      </c>
      <c r="D34" s="94" t="s">
        <v>47</v>
      </c>
      <c r="E34" s="94" t="s">
        <v>47</v>
      </c>
      <c r="F34" s="94">
        <v>500</v>
      </c>
      <c r="G34" s="150">
        <v>4000</v>
      </c>
      <c r="H34" s="150" t="s">
        <v>47</v>
      </c>
      <c r="I34" s="148">
        <v>2000</v>
      </c>
    </row>
    <row r="35" spans="1:9" ht="12.75">
      <c r="A35" s="101" t="s">
        <v>140</v>
      </c>
      <c r="B35" s="97">
        <v>515</v>
      </c>
      <c r="C35" s="97">
        <v>42</v>
      </c>
      <c r="D35" s="97" t="s">
        <v>47</v>
      </c>
      <c r="E35" s="97" t="s">
        <v>47</v>
      </c>
      <c r="F35" s="97">
        <v>557</v>
      </c>
      <c r="G35" s="149">
        <v>4058</v>
      </c>
      <c r="H35" s="149">
        <v>16457</v>
      </c>
      <c r="I35" s="97">
        <v>2781</v>
      </c>
    </row>
    <row r="36" spans="1:9" ht="12.75">
      <c r="A36" s="101"/>
      <c r="B36" s="97"/>
      <c r="C36" s="97"/>
      <c r="D36" s="97"/>
      <c r="E36" s="97"/>
      <c r="F36" s="97"/>
      <c r="G36" s="149"/>
      <c r="H36" s="149"/>
      <c r="I36" s="97"/>
    </row>
    <row r="37" spans="1:9" ht="12.75">
      <c r="A37" s="89" t="s">
        <v>146</v>
      </c>
      <c r="B37" s="99">
        <v>8</v>
      </c>
      <c r="C37" s="94">
        <v>15</v>
      </c>
      <c r="D37" s="94" t="s">
        <v>47</v>
      </c>
      <c r="E37" s="94" t="s">
        <v>47</v>
      </c>
      <c r="F37" s="94">
        <v>23</v>
      </c>
      <c r="G37" s="99">
        <v>20000</v>
      </c>
      <c r="H37" s="148">
        <v>35000</v>
      </c>
      <c r="I37" s="94">
        <v>685</v>
      </c>
    </row>
    <row r="38" spans="1:9" ht="12.75">
      <c r="A38" s="89" t="s">
        <v>147</v>
      </c>
      <c r="B38" s="148">
        <v>51</v>
      </c>
      <c r="C38" s="148">
        <v>69</v>
      </c>
      <c r="D38" s="94" t="s">
        <v>47</v>
      </c>
      <c r="E38" s="94" t="s">
        <v>47</v>
      </c>
      <c r="F38" s="94">
        <v>120</v>
      </c>
      <c r="G38" s="148">
        <v>10000</v>
      </c>
      <c r="H38" s="148">
        <v>25000</v>
      </c>
      <c r="I38" s="148">
        <v>2235</v>
      </c>
    </row>
    <row r="39" spans="1:9" ht="12.75">
      <c r="A39" s="89" t="s">
        <v>149</v>
      </c>
      <c r="B39" s="94" t="s">
        <v>47</v>
      </c>
      <c r="C39" s="94" t="s">
        <v>47</v>
      </c>
      <c r="D39" s="99">
        <v>2</v>
      </c>
      <c r="E39" s="94" t="s">
        <v>47</v>
      </c>
      <c r="F39" s="94">
        <v>2</v>
      </c>
      <c r="G39" s="148" t="s">
        <v>47</v>
      </c>
      <c r="H39" s="148" t="s">
        <v>47</v>
      </c>
      <c r="I39" s="94" t="s">
        <v>47</v>
      </c>
    </row>
    <row r="40" spans="1:9" ht="12.75">
      <c r="A40" s="89" t="s">
        <v>150</v>
      </c>
      <c r="B40" s="94">
        <v>9</v>
      </c>
      <c r="C40" s="94">
        <v>104</v>
      </c>
      <c r="D40" s="94" t="s">
        <v>47</v>
      </c>
      <c r="E40" s="94" t="s">
        <v>47</v>
      </c>
      <c r="F40" s="94">
        <v>113</v>
      </c>
      <c r="G40" s="148">
        <v>6900</v>
      </c>
      <c r="H40" s="148">
        <v>16000</v>
      </c>
      <c r="I40" s="94">
        <v>1726</v>
      </c>
    </row>
    <row r="41" spans="1:9" ht="12.75">
      <c r="A41" s="89" t="s">
        <v>152</v>
      </c>
      <c r="B41" s="148" t="s">
        <v>47</v>
      </c>
      <c r="C41" s="148" t="s">
        <v>47</v>
      </c>
      <c r="D41" s="99">
        <v>736</v>
      </c>
      <c r="E41" s="99">
        <v>432</v>
      </c>
      <c r="F41" s="94">
        <v>1168</v>
      </c>
      <c r="G41" s="148" t="s">
        <v>47</v>
      </c>
      <c r="H41" s="148" t="s">
        <v>47</v>
      </c>
      <c r="I41" s="148" t="s">
        <v>47</v>
      </c>
    </row>
    <row r="42" spans="1:9" ht="12.75">
      <c r="A42" s="101" t="s">
        <v>195</v>
      </c>
      <c r="B42" s="97">
        <v>68</v>
      </c>
      <c r="C42" s="97">
        <v>188</v>
      </c>
      <c r="D42" s="100">
        <v>738</v>
      </c>
      <c r="E42" s="100">
        <v>432</v>
      </c>
      <c r="F42" s="97">
        <v>1426</v>
      </c>
      <c r="G42" s="149">
        <v>10766</v>
      </c>
      <c r="H42" s="149">
        <v>20819</v>
      </c>
      <c r="I42" s="97">
        <v>4646</v>
      </c>
    </row>
    <row r="43" spans="1:9" ht="12.75">
      <c r="A43" s="89"/>
      <c r="B43" s="94"/>
      <c r="C43" s="94"/>
      <c r="D43" s="94"/>
      <c r="E43" s="94"/>
      <c r="F43" s="94"/>
      <c r="G43" s="148"/>
      <c r="H43" s="148"/>
      <c r="I43" s="94"/>
    </row>
    <row r="44" spans="1:9" ht="12.75">
      <c r="A44" s="89" t="s">
        <v>153</v>
      </c>
      <c r="B44" s="99">
        <v>80</v>
      </c>
      <c r="C44" s="94">
        <v>14</v>
      </c>
      <c r="D44" s="94" t="s">
        <v>47</v>
      </c>
      <c r="E44" s="94" t="s">
        <v>47</v>
      </c>
      <c r="F44" s="94">
        <v>94</v>
      </c>
      <c r="G44" s="99">
        <v>1000</v>
      </c>
      <c r="H44" s="148">
        <v>4857</v>
      </c>
      <c r="I44" s="94">
        <v>148</v>
      </c>
    </row>
    <row r="45" spans="1:9" ht="12.75">
      <c r="A45" s="89" t="s">
        <v>154</v>
      </c>
      <c r="B45" s="148">
        <v>1</v>
      </c>
      <c r="C45" s="148">
        <v>3</v>
      </c>
      <c r="D45" s="94" t="s">
        <v>47</v>
      </c>
      <c r="E45" s="94" t="s">
        <v>47</v>
      </c>
      <c r="F45" s="94">
        <v>4</v>
      </c>
      <c r="G45" s="148">
        <v>3000</v>
      </c>
      <c r="H45" s="148">
        <v>20000</v>
      </c>
      <c r="I45" s="148">
        <v>63</v>
      </c>
    </row>
    <row r="46" spans="1:9" ht="12.75">
      <c r="A46" s="101" t="s">
        <v>155</v>
      </c>
      <c r="B46" s="97">
        <v>81</v>
      </c>
      <c r="C46" s="97">
        <v>17</v>
      </c>
      <c r="D46" s="97" t="s">
        <v>47</v>
      </c>
      <c r="E46" s="97" t="s">
        <v>47</v>
      </c>
      <c r="F46" s="97">
        <v>98</v>
      </c>
      <c r="G46" s="149">
        <v>1025</v>
      </c>
      <c r="H46" s="149">
        <v>7529</v>
      </c>
      <c r="I46" s="97">
        <v>211</v>
      </c>
    </row>
    <row r="47" spans="1:9" ht="12.75">
      <c r="A47" s="101"/>
      <c r="B47" s="97"/>
      <c r="C47" s="97"/>
      <c r="D47" s="97"/>
      <c r="E47" s="97"/>
      <c r="F47" s="97"/>
      <c r="G47" s="149"/>
      <c r="H47" s="149"/>
      <c r="I47" s="97"/>
    </row>
    <row r="48" spans="1:10" s="98" customFormat="1" ht="13.5" thickBot="1">
      <c r="A48" s="102" t="s">
        <v>156</v>
      </c>
      <c r="B48" s="103">
        <v>4737</v>
      </c>
      <c r="C48" s="103">
        <v>2516</v>
      </c>
      <c r="D48" s="103">
        <v>1500</v>
      </c>
      <c r="E48" s="103">
        <v>588</v>
      </c>
      <c r="F48" s="103">
        <v>9341</v>
      </c>
      <c r="G48" s="153">
        <v>17085</v>
      </c>
      <c r="H48" s="153">
        <v>26902</v>
      </c>
      <c r="I48" s="103">
        <v>148618</v>
      </c>
      <c r="J48" s="101"/>
    </row>
    <row r="50" ht="12.75">
      <c r="C50" s="95"/>
    </row>
  </sheetData>
  <mergeCells count="8">
    <mergeCell ref="B6:C6"/>
    <mergeCell ref="D6:E6"/>
    <mergeCell ref="F6:F7"/>
    <mergeCell ref="G6:H6"/>
    <mergeCell ref="A1:I1"/>
    <mergeCell ref="A3:I3"/>
    <mergeCell ref="B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11"/>
  <dimension ref="A1:G3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2" customFormat="1" ht="18">
      <c r="A1" s="216" t="s">
        <v>0</v>
      </c>
      <c r="B1" s="216"/>
      <c r="C1" s="216"/>
      <c r="D1" s="216"/>
      <c r="E1" s="216"/>
      <c r="F1" s="216"/>
      <c r="G1" s="216"/>
    </row>
    <row r="2" s="3" customFormat="1" ht="14.25">
      <c r="A2" s="56"/>
    </row>
    <row r="3" spans="1:7" s="3" customFormat="1" ht="15">
      <c r="A3" s="217" t="s">
        <v>13</v>
      </c>
      <c r="B3" s="217"/>
      <c r="C3" s="217"/>
      <c r="D3" s="217"/>
      <c r="E3" s="217"/>
      <c r="F3" s="217"/>
      <c r="G3" s="217"/>
    </row>
    <row r="4" spans="1:6" s="3" customFormat="1" ht="15">
      <c r="A4" s="4"/>
      <c r="B4" s="5"/>
      <c r="C4" s="5"/>
      <c r="D4" s="5"/>
      <c r="E4" s="5"/>
      <c r="F4" s="5"/>
    </row>
    <row r="5" spans="1:7" ht="12.75">
      <c r="A5" s="9"/>
      <c r="C5" s="34"/>
      <c r="D5" s="34"/>
      <c r="E5" s="35" t="s">
        <v>7</v>
      </c>
      <c r="F5" s="35" t="s">
        <v>14</v>
      </c>
      <c r="G5" s="34"/>
    </row>
    <row r="6" spans="1:7" ht="12.75">
      <c r="A6" s="9"/>
      <c r="C6" s="36" t="s">
        <v>6</v>
      </c>
      <c r="D6" s="36" t="s">
        <v>15</v>
      </c>
      <c r="E6" s="36" t="s">
        <v>16</v>
      </c>
      <c r="F6" s="36" t="s">
        <v>17</v>
      </c>
      <c r="G6" s="36" t="s">
        <v>18</v>
      </c>
    </row>
    <row r="7" spans="1:7" ht="12.75">
      <c r="A7" s="218" t="s">
        <v>5</v>
      </c>
      <c r="B7" s="213"/>
      <c r="C7" s="36" t="s">
        <v>8</v>
      </c>
      <c r="D7" s="36" t="s">
        <v>19</v>
      </c>
      <c r="E7" s="36" t="s">
        <v>9</v>
      </c>
      <c r="F7" s="36" t="s">
        <v>20</v>
      </c>
      <c r="G7" s="36" t="s">
        <v>21</v>
      </c>
    </row>
    <row r="8" spans="1:7" ht="13.5" thickBot="1">
      <c r="A8" s="9"/>
      <c r="C8" s="8"/>
      <c r="D8" s="8"/>
      <c r="E8" s="8"/>
      <c r="F8" s="36" t="s">
        <v>22</v>
      </c>
      <c r="G8" s="38"/>
    </row>
    <row r="9" spans="1:7" ht="12.75">
      <c r="A9" s="214">
        <v>1985</v>
      </c>
      <c r="B9" s="215"/>
      <c r="C9" s="11">
        <v>308</v>
      </c>
      <c r="D9" s="11">
        <v>436</v>
      </c>
      <c r="E9" s="12">
        <v>13417</v>
      </c>
      <c r="F9" s="39">
        <v>7.055882105465605</v>
      </c>
      <c r="G9" s="17">
        <v>228198.2859134783</v>
      </c>
    </row>
    <row r="10" spans="1:7" ht="12.75">
      <c r="A10" s="208">
        <v>1986</v>
      </c>
      <c r="B10" s="209"/>
      <c r="C10" s="14">
        <v>309.2</v>
      </c>
      <c r="D10" s="14">
        <v>440.3622250970245</v>
      </c>
      <c r="E10" s="15">
        <v>13616</v>
      </c>
      <c r="F10" s="40">
        <v>9.892659238157057</v>
      </c>
      <c r="G10" s="17">
        <v>306377.9404517207</v>
      </c>
    </row>
    <row r="11" spans="1:7" ht="12.75">
      <c r="A11" s="208">
        <v>1987</v>
      </c>
      <c r="B11" s="209"/>
      <c r="C11" s="14">
        <v>308.8</v>
      </c>
      <c r="D11" s="14">
        <v>466.15608808290153</v>
      </c>
      <c r="E11" s="15">
        <v>14394.9</v>
      </c>
      <c r="F11" s="40">
        <v>8.42017958241679</v>
      </c>
      <c r="G11" s="17">
        <v>283034.6303174546</v>
      </c>
    </row>
    <row r="12" spans="1:7" ht="12.75">
      <c r="A12" s="208">
        <v>1988</v>
      </c>
      <c r="B12" s="209"/>
      <c r="C12" s="14">
        <v>303.4</v>
      </c>
      <c r="D12" s="14">
        <v>459.49241924851674</v>
      </c>
      <c r="E12" s="15">
        <v>13941</v>
      </c>
      <c r="F12" s="40">
        <v>8.324017645715385</v>
      </c>
      <c r="G12" s="17">
        <v>269109.17985888233</v>
      </c>
    </row>
    <row r="13" spans="1:7" ht="12.75">
      <c r="A13" s="208">
        <v>1989</v>
      </c>
      <c r="B13" s="209"/>
      <c r="C13" s="14">
        <v>290.4</v>
      </c>
      <c r="D13" s="14">
        <v>463.77410468319556</v>
      </c>
      <c r="E13" s="15">
        <v>13468</v>
      </c>
      <c r="F13" s="40">
        <v>10.980491147091703</v>
      </c>
      <c r="G13" s="17">
        <v>345281.4539684829</v>
      </c>
    </row>
    <row r="14" spans="1:7" ht="12.75">
      <c r="A14" s="208">
        <v>1990</v>
      </c>
      <c r="B14" s="209"/>
      <c r="C14" s="16">
        <v>295.4</v>
      </c>
      <c r="D14" s="14">
        <v>494.9627623561273</v>
      </c>
      <c r="E14" s="15">
        <v>14621.2</v>
      </c>
      <c r="F14" s="40">
        <v>9.574122822833653</v>
      </c>
      <c r="G14" s="17">
        <v>326836.39248494466</v>
      </c>
    </row>
    <row r="15" spans="1:7" ht="12.75">
      <c r="A15" s="208">
        <v>1991</v>
      </c>
      <c r="B15" s="209"/>
      <c r="C15" s="16">
        <v>283.8</v>
      </c>
      <c r="D15" s="14">
        <v>493.58703312191676</v>
      </c>
      <c r="E15" s="15">
        <v>14008</v>
      </c>
      <c r="F15" s="40">
        <v>9.345738223167816</v>
      </c>
      <c r="G15" s="17">
        <v>305656.7259264602</v>
      </c>
    </row>
    <row r="16" spans="1:7" ht="12.75">
      <c r="A16" s="208">
        <v>1992</v>
      </c>
      <c r="B16" s="209"/>
      <c r="C16" s="16">
        <v>293.8</v>
      </c>
      <c r="D16" s="14">
        <v>453.16541865214435</v>
      </c>
      <c r="E16" s="15">
        <v>13314</v>
      </c>
      <c r="F16" s="40">
        <v>9.27361677064176</v>
      </c>
      <c r="G16" s="17">
        <v>288275.4558676812</v>
      </c>
    </row>
    <row r="17" spans="1:7" ht="12.75">
      <c r="A17" s="208">
        <v>1993</v>
      </c>
      <c r="B17" s="209"/>
      <c r="C17" s="14">
        <v>284.7</v>
      </c>
      <c r="D17" s="14">
        <v>457.8854935019319</v>
      </c>
      <c r="E17" s="15">
        <v>13036</v>
      </c>
      <c r="F17" s="40">
        <v>9.339728102123976</v>
      </c>
      <c r="G17" s="17">
        <v>284266.70513144135</v>
      </c>
    </row>
    <row r="18" spans="1:7" ht="12.75">
      <c r="A18" s="208">
        <v>1994</v>
      </c>
      <c r="B18" s="209"/>
      <c r="C18" s="14">
        <v>262.8</v>
      </c>
      <c r="D18" s="14">
        <v>473.09741248097407</v>
      </c>
      <c r="E18" s="15">
        <v>12433</v>
      </c>
      <c r="F18" s="40">
        <v>9.928719964420084</v>
      </c>
      <c r="G18" s="17">
        <v>288215.3546572428</v>
      </c>
    </row>
    <row r="19" spans="1:7" ht="12.75">
      <c r="A19" s="208">
        <v>1995</v>
      </c>
      <c r="B19" s="209"/>
      <c r="C19" s="16">
        <v>235.4</v>
      </c>
      <c r="D19" s="14">
        <v>462.4893797790994</v>
      </c>
      <c r="E19" s="17">
        <v>10887</v>
      </c>
      <c r="F19" s="41">
        <v>11.827918214272836</v>
      </c>
      <c r="G19" s="17">
        <v>300638.27485485555</v>
      </c>
    </row>
    <row r="20" spans="1:7" ht="12.75">
      <c r="A20" s="208">
        <v>1996</v>
      </c>
      <c r="B20" s="209"/>
      <c r="C20" s="19">
        <v>220.7</v>
      </c>
      <c r="D20" s="21">
        <v>499.0937924784776</v>
      </c>
      <c r="E20" s="20">
        <v>11015</v>
      </c>
      <c r="F20" s="42">
        <v>11.455290709554891</v>
      </c>
      <c r="G20" s="17">
        <v>294604.1133268424</v>
      </c>
    </row>
    <row r="21" spans="1:7" ht="12.75">
      <c r="A21" s="208">
        <v>1997</v>
      </c>
      <c r="B21" s="209"/>
      <c r="C21" s="19">
        <v>223.6</v>
      </c>
      <c r="D21" s="21">
        <v>556.2</v>
      </c>
      <c r="E21" s="20">
        <v>12437</v>
      </c>
      <c r="F21" s="42">
        <v>11.250946594064404</v>
      </c>
      <c r="G21" s="17">
        <v>326734.2204271994</v>
      </c>
    </row>
    <row r="22" spans="1:7" ht="12.75">
      <c r="A22" s="208">
        <v>1998</v>
      </c>
      <c r="B22" s="209"/>
      <c r="C22" s="19">
        <v>228.6</v>
      </c>
      <c r="D22" s="21">
        <v>573</v>
      </c>
      <c r="E22" s="20">
        <v>13098</v>
      </c>
      <c r="F22" s="42">
        <v>10.776147031601218</v>
      </c>
      <c r="G22" s="17">
        <f>E22*F22*10/4.283</f>
        <v>329549.32014922425</v>
      </c>
    </row>
    <row r="23" spans="1:7" ht="12.75">
      <c r="A23" s="13">
        <v>1999</v>
      </c>
      <c r="B23" s="18"/>
      <c r="C23" s="19">
        <v>233</v>
      </c>
      <c r="D23" s="21">
        <f>E23/C23*10</f>
        <v>523.6051502145923</v>
      </c>
      <c r="E23" s="20">
        <v>12200</v>
      </c>
      <c r="F23" s="42">
        <v>11.052612599617758</v>
      </c>
      <c r="G23" s="17">
        <f>E23*F23*10/4.283</f>
        <v>314830.43127559335</v>
      </c>
    </row>
    <row r="24" spans="1:7" ht="12.75">
      <c r="A24" s="13">
        <v>2000</v>
      </c>
      <c r="B24" s="18"/>
      <c r="C24" s="19">
        <v>256.9</v>
      </c>
      <c r="D24" s="169">
        <f>E24/C24*10</f>
        <v>502.33553912028026</v>
      </c>
      <c r="E24" s="20">
        <v>12905</v>
      </c>
      <c r="F24" s="42">
        <v>11.461300830598729</v>
      </c>
      <c r="G24" s="17">
        <f>E24*F24*10/4.283</f>
        <v>345337.5839805664</v>
      </c>
    </row>
    <row r="25" spans="1:7" ht="12.75">
      <c r="A25" s="13">
        <v>2001</v>
      </c>
      <c r="B25" s="18"/>
      <c r="C25" s="19">
        <v>241.314</v>
      </c>
      <c r="D25" s="169">
        <f>E25/C25*10</f>
        <v>549.7440264551581</v>
      </c>
      <c r="E25" s="20">
        <v>13266.093</v>
      </c>
      <c r="F25" s="42">
        <v>11.18</v>
      </c>
      <c r="G25" s="17">
        <f>E25*F25*10/4.283</f>
        <v>346287.4614522531</v>
      </c>
    </row>
    <row r="26" spans="1:7" ht="13.5" thickBot="1">
      <c r="A26" s="32" t="s">
        <v>23</v>
      </c>
      <c r="B26" s="33"/>
      <c r="C26" s="43">
        <v>249.8</v>
      </c>
      <c r="D26" s="171">
        <f>E26/C26*10</f>
        <v>446.1929543634908</v>
      </c>
      <c r="E26" s="44">
        <v>11145.9</v>
      </c>
      <c r="F26" s="47">
        <v>11.83</v>
      </c>
      <c r="G26" s="170">
        <f>E26*F26*10/4.283</f>
        <v>307858.97034788696</v>
      </c>
    </row>
    <row r="27" spans="1:7" ht="12.75">
      <c r="A27" s="13" t="s">
        <v>12</v>
      </c>
      <c r="B27" s="48"/>
      <c r="C27" s="49"/>
      <c r="D27" s="50"/>
      <c r="E27" s="51"/>
      <c r="F27" s="52"/>
      <c r="G27" s="53"/>
    </row>
    <row r="28" spans="1:7" ht="12.75">
      <c r="A28" s="48"/>
      <c r="B28" s="48"/>
      <c r="C28" s="49"/>
      <c r="D28" s="50"/>
      <c r="E28" s="51"/>
      <c r="F28" s="54"/>
      <c r="G28" s="55"/>
    </row>
    <row r="29" spans="1:7" ht="12.75">
      <c r="A29" s="48"/>
      <c r="B29" s="48"/>
      <c r="C29" s="49"/>
      <c r="D29" s="50"/>
      <c r="E29" s="51"/>
      <c r="F29" s="54"/>
      <c r="G29" s="55"/>
    </row>
    <row r="30" spans="1:7" ht="12.75">
      <c r="A30" s="48"/>
      <c r="B30" s="48"/>
      <c r="C30" s="49"/>
      <c r="D30" s="50"/>
      <c r="E30" s="51"/>
      <c r="F30" s="54"/>
      <c r="G30" s="55"/>
    </row>
  </sheetData>
  <mergeCells count="17">
    <mergeCell ref="A12:B12"/>
    <mergeCell ref="A13:B13"/>
    <mergeCell ref="A14:B14"/>
    <mergeCell ref="A20:B20"/>
    <mergeCell ref="A17:B17"/>
    <mergeCell ref="A18:B18"/>
    <mergeCell ref="A19:B19"/>
    <mergeCell ref="A21:B21"/>
    <mergeCell ref="A22:B22"/>
    <mergeCell ref="A1:G1"/>
    <mergeCell ref="A3:G3"/>
    <mergeCell ref="A9:B9"/>
    <mergeCell ref="A10:B10"/>
    <mergeCell ref="A7:B7"/>
    <mergeCell ref="A15:B15"/>
    <mergeCell ref="A11:B11"/>
    <mergeCell ref="A16:B1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